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3195" activeTab="0"/>
  </bookViews>
  <sheets>
    <sheet name="INDICE" sheetId="1" r:id="rId1"/>
    <sheet name="CUADRO 1.1" sheetId="2" r:id="rId2"/>
    <sheet name="CUADRO 1,2" sheetId="3" r:id="rId3"/>
    <sheet name="CUADRO 1,3" sheetId="4" r:id="rId4"/>
    <sheet name="CUADRO 1,4" sheetId="5" r:id="rId5"/>
    <sheet name="CUADRO 1.5" sheetId="6" r:id="rId6"/>
    <sheet name="CUADRO 1.6" sheetId="7" r:id="rId7"/>
    <sheet name="CUADRO 1.6 B" sheetId="8" r:id="rId8"/>
    <sheet name="CUADRO 1,7" sheetId="9" r:id="rId9"/>
    <sheet name="CUADRO 1,8" sheetId="10" r:id="rId10"/>
    <sheet name="CUADRO 1.8 B" sheetId="11" r:id="rId11"/>
    <sheet name="CUADRO 1.8 C" sheetId="12" r:id="rId12"/>
    <sheet name="CUADRO 1,9" sheetId="13" r:id="rId13"/>
    <sheet name="CUADRO 1.9 B" sheetId="14" r:id="rId14"/>
    <sheet name="CUADRO 1.9C" sheetId="15" r:id="rId15"/>
    <sheet name="CUADRO 1.10" sheetId="16" r:id="rId16"/>
    <sheet name="CUADRO 1.11" sheetId="17" r:id="rId17"/>
    <sheet name="CUADRO 1.12" sheetId="18" r:id="rId18"/>
    <sheet name="CUADRO 1.13" sheetId="19" r:id="rId19"/>
    <sheet name="Hoja1" sheetId="20" r:id="rId20"/>
    <sheet name="Hoja2" sheetId="21" r:id="rId21"/>
    <sheet name="Hoja3" sheetId="22" r:id="rId22"/>
  </sheets>
  <externalReferences>
    <externalReference r:id="rId25"/>
  </externalReferences>
  <definedNames>
    <definedName name="_Regression_Int" localSheetId="1" hidden="1">1</definedName>
    <definedName name="A_impresión_IM" localSheetId="1">'CUADRO 1.1'!$A$12:$M$20</definedName>
    <definedName name="_xlnm.Print_Area" localSheetId="1">'CUADRO 1.1'!$A$1:$M$44</definedName>
    <definedName name="_xlnm.Print_Area" localSheetId="15">'CUADRO 1.10'!$A$3:$Q$54</definedName>
    <definedName name="_xlnm.Print_Area" localSheetId="16">'CUADRO 1.11'!$A$3:$Q$48</definedName>
    <definedName name="_xlnm.Print_Area" localSheetId="17">'CUADRO 1.12'!$A$3:$Q$17</definedName>
    <definedName name="_xlnm.Print_Area" localSheetId="18">'CUADRO 1.13'!$A$3:$Q$12</definedName>
    <definedName name="_xlnm.Print_Area" localSheetId="7">'CUADRO 1.6 B'!$A$3:$I$63</definedName>
    <definedName name="_xlnm.Print_Area" localSheetId="10">'CUADRO 1.8 B'!$A$3:$Q$38</definedName>
    <definedName name="_xlnm.Print_Area" localSheetId="11">'CUADRO 1.8 C'!$A$3:$Q$54</definedName>
    <definedName name="_xlnm.Print_Area" localSheetId="13">'CUADRO 1.9 B'!$A$3:$Q$38</definedName>
    <definedName name="_xlnm.Print_Area" localSheetId="14">'CUADRO 1.9C'!$A$3:$Q$54</definedName>
    <definedName name="PAX_NACIONAL" localSheetId="3">'CUADRO 1,3'!$A$5:$H$20</definedName>
    <definedName name="PAX_NACIONAL" localSheetId="4">'CUADRO 1,4'!$A$5:$N$32</definedName>
    <definedName name="PAX_NACIONAL" localSheetId="8">'CUADRO 1,7'!$A$5:$H$34</definedName>
    <definedName name="PAX_NACIONAL" localSheetId="9">'CUADRO 1,8'!$A$5:$H$55</definedName>
    <definedName name="PAX_NACIONAL" localSheetId="12">'CUADRO 1,9'!$A$5:$H$44</definedName>
    <definedName name="PAX_NACIONAL" localSheetId="15">'CUADRO 1.10'!$A$5:$N$53</definedName>
    <definedName name="PAX_NACIONAL" localSheetId="16">'CUADRO 1.11'!$A$5:$N$48</definedName>
    <definedName name="PAX_NACIONAL" localSheetId="17">'CUADRO 1.12'!$A$5:$N$16</definedName>
    <definedName name="PAX_NACIONAL" localSheetId="18">'CUADRO 1.13'!$A$5:$N$12</definedName>
    <definedName name="PAX_NACIONAL" localSheetId="5">'CUADRO 1.5'!$A$5:$N$39</definedName>
    <definedName name="PAX_NACIONAL" localSheetId="6">'CUADRO 1.6'!$A$5:$H$46</definedName>
    <definedName name="PAX_NACIONAL" localSheetId="7">'CUADRO 1.6 B'!$A$5:$H$62</definedName>
    <definedName name="PAX_NACIONAL" localSheetId="10">'CUADRO 1.8 B'!$A$5:$N$35</definedName>
    <definedName name="PAX_NACIONAL" localSheetId="11">'CUADRO 1.8 C'!$A$5:$N$51</definedName>
    <definedName name="PAX_NACIONAL" localSheetId="13">'CUADRO 1.9 B'!$A$5:$N$35</definedName>
    <definedName name="PAX_NACIONAL" localSheetId="14">'CUADRO 1.9C'!$A$5:$N$51</definedName>
    <definedName name="PAX_NACIONAL">'CUADRO 1,2'!$A$5:$H$13</definedName>
    <definedName name="_xlnm.Print_Titles" localSheetId="1">'CUADRO 1.1'!$4:$11</definedName>
    <definedName name="Títulos_a_imprimir_IM" localSheetId="1">'CUADRO 1.1'!$4:$11</definedName>
  </definedNames>
  <calcPr fullCalcOnLoad="1"/>
</workbook>
</file>

<file path=xl/sharedStrings.xml><?xml version="1.0" encoding="utf-8"?>
<sst xmlns="http://schemas.openxmlformats.org/spreadsheetml/2006/main" count="1050" uniqueCount="359">
  <si>
    <t>Ir al Indice</t>
  </si>
  <si>
    <t>Cuadro 1.1 Comportamiento del transporte aéreo regular - Pasajeros y carga</t>
  </si>
  <si>
    <t xml:space="preserve">   N A C I O N A L</t>
  </si>
  <si>
    <t>I N T E R N A C I O N A L</t>
  </si>
  <si>
    <t>TOTAL</t>
  </si>
  <si>
    <t>PERIODO</t>
  </si>
  <si>
    <t>Pasajeros</t>
  </si>
  <si>
    <t>Carga</t>
  </si>
  <si>
    <t>Correo</t>
  </si>
  <si>
    <t>Carga + Correo</t>
  </si>
  <si>
    <t xml:space="preserve"> </t>
  </si>
  <si>
    <t>Salidos</t>
  </si>
  <si>
    <t>Llegados</t>
  </si>
  <si>
    <t>Total</t>
  </si>
  <si>
    <t>Salida</t>
  </si>
  <si>
    <t>Llegada</t>
  </si>
  <si>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</si>
  <si>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</si>
  <si>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</si>
  <si>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</si>
  <si>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</si>
  <si>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</si>
  <si>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</si>
  <si>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</si>
  <si>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</si>
  <si>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</si>
  <si>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</si>
  <si>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</si>
  <si>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Información acumulada</t>
  </si>
  <si>
    <t>Ene- Oct 2008</t>
  </si>
  <si>
    <t>Ene- Oct 2009</t>
  </si>
  <si>
    <t>Variación Mensual %</t>
  </si>
  <si>
    <t>Oct 2009 - Oct 2008</t>
  </si>
  <si>
    <t>Variación Acumulada %</t>
  </si>
  <si>
    <t>Ene - Oct 2009 / Ene - Oct 2008</t>
  </si>
  <si>
    <t>Información provisional. Carga y Correo en Toneladas</t>
  </si>
  <si>
    <t>Fuente: Empresas Aéreas Archivo Origen-Destino</t>
  </si>
  <si>
    <t>Cuadro 1.2 Pasajeros nacionales por empresa</t>
  </si>
  <si>
    <t>EMPRESA</t>
  </si>
  <si>
    <t>Comparativo mensual</t>
  </si>
  <si>
    <t>Comparativo acumulado</t>
  </si>
  <si>
    <t>Octubre 2009</t>
  </si>
  <si>
    <t>% PART</t>
  </si>
  <si>
    <t>Octubre 2008</t>
  </si>
  <si>
    <t>% Var.</t>
  </si>
  <si>
    <t>Ene - Oct 2009</t>
  </si>
  <si>
    <t>Ene - Oct 2008</t>
  </si>
  <si>
    <t>Avianca</t>
  </si>
  <si>
    <t>Aires</t>
  </si>
  <si>
    <t>SAM</t>
  </si>
  <si>
    <t>Aerorepublica</t>
  </si>
  <si>
    <t>Satena</t>
  </si>
  <si>
    <t>Easy Fly</t>
  </si>
  <si>
    <t>Aer. Antioquia</t>
  </si>
  <si>
    <t>Información provisional. Fuente: Empresas Aéreas Archivo Origen-Destino.  *: Variación superior al 500%</t>
  </si>
  <si>
    <t>Cuadro 1.3 Carga nacional por empresa</t>
  </si>
  <si>
    <t>Aerosucre</t>
  </si>
  <si>
    <t>LAS</t>
  </si>
  <si>
    <t>Arkas</t>
  </si>
  <si>
    <t>Tampa</t>
  </si>
  <si>
    <t>Selva</t>
  </si>
  <si>
    <t>Sadelca</t>
  </si>
  <si>
    <t>Air Colombia</t>
  </si>
  <si>
    <t>Otras</t>
  </si>
  <si>
    <t>Información provisional. Carga en toneladas</t>
  </si>
  <si>
    <t>Fuente: Empresas Aéreas</t>
  </si>
  <si>
    <t>Cuadro 1.4 Pasajeros internacionales por empresa</t>
  </si>
  <si>
    <t>Aerolínea</t>
  </si>
  <si>
    <t>Copa</t>
  </si>
  <si>
    <t>American</t>
  </si>
  <si>
    <t>Lan Peru</t>
  </si>
  <si>
    <t>Iberia</t>
  </si>
  <si>
    <t>Continental</t>
  </si>
  <si>
    <t>Taca</t>
  </si>
  <si>
    <t>Air France</t>
  </si>
  <si>
    <t>Spirit Airlines</t>
  </si>
  <si>
    <t>Mexicana</t>
  </si>
  <si>
    <t>Delta</t>
  </si>
  <si>
    <t>Jetblue</t>
  </si>
  <si>
    <t>Lan Chile</t>
  </si>
  <si>
    <t>Lacsa</t>
  </si>
  <si>
    <t>Air Canada</t>
  </si>
  <si>
    <t>VRG Lineas Aereas</t>
  </si>
  <si>
    <t>Aerol. Argentinas</t>
  </si>
  <si>
    <t>Aerogal</t>
  </si>
  <si>
    <t>Air Comet</t>
  </si>
  <si>
    <t>Cubana</t>
  </si>
  <si>
    <t>Tame</t>
  </si>
  <si>
    <t>Dutch Antilles</t>
  </si>
  <si>
    <t>Información provisional. *: Variación superior a 500%.</t>
  </si>
  <si>
    <t>Cuadro 1.5 Carga internacional por empresa</t>
  </si>
  <si>
    <t>Linea A. Carguera de Col.</t>
  </si>
  <si>
    <t>Arrow</t>
  </si>
  <si>
    <t>Centurion</t>
  </si>
  <si>
    <t>Martinair</t>
  </si>
  <si>
    <t>Ups</t>
  </si>
  <si>
    <t>Vensecar C.A.</t>
  </si>
  <si>
    <t>Mas Air</t>
  </si>
  <si>
    <t>Florida West</t>
  </si>
  <si>
    <t>Fedex</t>
  </si>
  <si>
    <t>Cargolux</t>
  </si>
  <si>
    <t>Absa</t>
  </si>
  <si>
    <t xml:space="preserve">Información provisional. *: Variación superior a 500%.  </t>
  </si>
  <si>
    <t>Cuadro 1.6 Pasajeros nacionales por principales rutas</t>
  </si>
  <si>
    <t>RUTA</t>
  </si>
  <si>
    <t xml:space="preserve">Octubre 2008 </t>
  </si>
  <si>
    <t xml:space="preserve">TOTAL </t>
  </si>
  <si>
    <t>BOG-MDE-BOG</t>
  </si>
  <si>
    <t>BOG-CLO-BOG</t>
  </si>
  <si>
    <t>BOG-CTG-BOG</t>
  </si>
  <si>
    <t>BOG-BAQ-BOG</t>
  </si>
  <si>
    <t>BOG-BGA-BOG</t>
  </si>
  <si>
    <t>BOG-SMR-BOG</t>
  </si>
  <si>
    <t>BOG-CUC-BOG</t>
  </si>
  <si>
    <t>BOG-ADZ-BOG</t>
  </si>
  <si>
    <t>BOG-PEI-BOG</t>
  </si>
  <si>
    <t>BOG-MTR-BOG</t>
  </si>
  <si>
    <t>BOG-EOH-BOG</t>
  </si>
  <si>
    <t>BOG-NVA-BOG</t>
  </si>
  <si>
    <t>BOG-MZL-BOG</t>
  </si>
  <si>
    <t>APO-EOH-APO</t>
  </si>
  <si>
    <t>CLO-MDE-CLO</t>
  </si>
  <si>
    <t>BOG-AXM-BOG</t>
  </si>
  <si>
    <t>BOG-EYP-BOG</t>
  </si>
  <si>
    <t>CTG-MDE-CTG</t>
  </si>
  <si>
    <t>BOG-PSO-BOG</t>
  </si>
  <si>
    <t>BOG-LET-BOG</t>
  </si>
  <si>
    <t>EOH-UIB-EOH</t>
  </si>
  <si>
    <t>BOG-IBE-BOG</t>
  </si>
  <si>
    <t>EOH-MTR-EOH</t>
  </si>
  <si>
    <t>CLO-CTG-CLO</t>
  </si>
  <si>
    <t>BAQ-MDE-BAQ</t>
  </si>
  <si>
    <t>ADZ-CLO-ADZ</t>
  </si>
  <si>
    <t>BOG-VUP-BOG</t>
  </si>
  <si>
    <t>ADZ-MDE-ADZ</t>
  </si>
  <si>
    <t>BOG-PPN-BOG</t>
  </si>
  <si>
    <t>CLO-BAQ-CLO</t>
  </si>
  <si>
    <t>CUC-BGA-CUC</t>
  </si>
  <si>
    <t>BOG-AUC-BOG</t>
  </si>
  <si>
    <t>EOH-PEI-EOH</t>
  </si>
  <si>
    <t>MDE-SMR-MDE</t>
  </si>
  <si>
    <t>CLO-PSO-CLO</t>
  </si>
  <si>
    <t>BOG-FLA-BOG</t>
  </si>
  <si>
    <t>BOG-VVC-BOG</t>
  </si>
  <si>
    <t>CAQ-EOH-CAQ</t>
  </si>
  <si>
    <t>ADZ-PVA-ADZ</t>
  </si>
  <si>
    <t>OTRAS</t>
  </si>
  <si>
    <t>Información provisional . Fuente: Empresas Aéreas Archivo Origen-Destino</t>
  </si>
  <si>
    <t>Cuadro 1.6B Pasajeros nacionales - Rutas troncales por empresa</t>
  </si>
  <si>
    <t>RUTA - EMPRESA</t>
  </si>
  <si>
    <t>*</t>
  </si>
  <si>
    <t>OTRAS RUTAS</t>
  </si>
  <si>
    <r>
      <t xml:space="preserve">Información provisional. Fuente empresas aéreas. </t>
    </r>
    <r>
      <rPr>
        <sz val="12"/>
        <rFont val="Century Gothic"/>
        <family val="2"/>
      </rPr>
      <t>*</t>
    </r>
    <r>
      <rPr>
        <sz val="10"/>
        <rFont val="Century Gothic"/>
        <family val="2"/>
      </rPr>
      <t>: Variación superior al 500%.</t>
    </r>
  </si>
  <si>
    <t>Cuadro 1.7 Carga nacional por principales rutas</t>
  </si>
  <si>
    <t>BOG-MVP-BOG</t>
  </si>
  <si>
    <t>Información provisional. Fuente: Empresas Aéreas. *: Variación superior al 500%.</t>
  </si>
  <si>
    <t>Carga en toneladas.</t>
  </si>
  <si>
    <t>Cuadro 1.8 Pasajeros internacionales por principales rutas</t>
  </si>
  <si>
    <t>MERCADO - RUTA</t>
  </si>
  <si>
    <t>NORTE AMÉRICA</t>
  </si>
  <si>
    <t>BOG-MIA-BOG</t>
  </si>
  <si>
    <t>MDE-MIA-MDE</t>
  </si>
  <si>
    <t>BOG-NYC-BOG</t>
  </si>
  <si>
    <t>BOG-FLL-BOG</t>
  </si>
  <si>
    <t>CLO-MIA-CLO</t>
  </si>
  <si>
    <t>BOG-IAH-BOG</t>
  </si>
  <si>
    <t>BOG-ORL-BOG</t>
  </si>
  <si>
    <t>BOG-ATL-BOG</t>
  </si>
  <si>
    <t>BAQ-MIA-BAQ</t>
  </si>
  <si>
    <t>BOG-YYZ-BOG</t>
  </si>
  <si>
    <t>CTG-FLL-CTG</t>
  </si>
  <si>
    <t>SURAMERICA</t>
  </si>
  <si>
    <t>BOG-LIM-BOG</t>
  </si>
  <si>
    <t>BOG-CCS-BOG</t>
  </si>
  <si>
    <t>BOG-UIO-BOG</t>
  </si>
  <si>
    <t>BOG-SAO-BOG</t>
  </si>
  <si>
    <t>BOG-BUE-BOG</t>
  </si>
  <si>
    <t>BOG-SCL-BOG</t>
  </si>
  <si>
    <t>MDE-LIM-MDE</t>
  </si>
  <si>
    <t>BOG-GYE-BOG</t>
  </si>
  <si>
    <t>MDE-CCS-MDE</t>
  </si>
  <si>
    <t>MDE-UIO-MDE</t>
  </si>
  <si>
    <t>CLO-UIO-CLO</t>
  </si>
  <si>
    <t>EUROPA</t>
  </si>
  <si>
    <t>BOG-MAD-BOG</t>
  </si>
  <si>
    <t>BOG-CDG-BOG</t>
  </si>
  <si>
    <t>CLO-MAD-CLO</t>
  </si>
  <si>
    <t>MDE-MAD-MDE</t>
  </si>
  <si>
    <t>BOG-BCN-BOG</t>
  </si>
  <si>
    <t>CENTRO AMERICA</t>
  </si>
  <si>
    <t>BOG-PTY-BOG</t>
  </si>
  <si>
    <t>BOG-MEX-BOG</t>
  </si>
  <si>
    <t>MDE-PTY-MDE</t>
  </si>
  <si>
    <t>CLO-PTY-CLO</t>
  </si>
  <si>
    <t>BOG-SJO-BOG</t>
  </si>
  <si>
    <t>BAQ-PTY-BAQ</t>
  </si>
  <si>
    <t>BOG-SDQ-BOG</t>
  </si>
  <si>
    <t>ISLAS CARIBE</t>
  </si>
  <si>
    <t>BOG-AUA-BOG</t>
  </si>
  <si>
    <t>BOG-HAV-BOG</t>
  </si>
  <si>
    <t>BOG-CUR-BOG</t>
  </si>
  <si>
    <t>MDE-AUA-MDE</t>
  </si>
  <si>
    <t>CLO-AUA-CLO</t>
  </si>
  <si>
    <t>OTROS MERCADOS</t>
  </si>
  <si>
    <t>Información provisional. *: Variación superior a 500%. Fuente: Empresas Aéreas archivo Origen-Destino</t>
  </si>
  <si>
    <t>Cuadro 1.8B Pasajeros Internacionales por Continente y País</t>
  </si>
  <si>
    <t>Continente - País</t>
  </si>
  <si>
    <t>Enero - Octubre 2009</t>
  </si>
  <si>
    <t>Enero - Octubre 2008</t>
  </si>
  <si>
    <t>NORTEAMÉRICA</t>
  </si>
  <si>
    <t>ESTADOS UNIDOS</t>
  </si>
  <si>
    <t>CANADA</t>
  </si>
  <si>
    <t>PUERTO RICO</t>
  </si>
  <si>
    <t>PERU</t>
  </si>
  <si>
    <t>VENEZUELA</t>
  </si>
  <si>
    <t>ECUADOR</t>
  </si>
  <si>
    <t>ARGENTINA</t>
  </si>
  <si>
    <t>BRASIL</t>
  </si>
  <si>
    <t>CHILE</t>
  </si>
  <si>
    <t>OTROS</t>
  </si>
  <si>
    <t>ESPAÑA</t>
  </si>
  <si>
    <t>FRANCIA</t>
  </si>
  <si>
    <t>INGLATERRA</t>
  </si>
  <si>
    <t>CENTRO AMÉRICA</t>
  </si>
  <si>
    <t>PANAMA</t>
  </si>
  <si>
    <t>MEXICO</t>
  </si>
  <si>
    <t>COSTA RICA</t>
  </si>
  <si>
    <t>REPUBLICA DOMINICANA</t>
  </si>
  <si>
    <t>GUATEMALA</t>
  </si>
  <si>
    <t>ANTILLAS HOLANDESAS</t>
  </si>
  <si>
    <t>CUBA</t>
  </si>
  <si>
    <t xml:space="preserve">Información provisional. *: Variación superior a 500%   </t>
  </si>
  <si>
    <t>Cuadro 1.8C Pasajeros Internacionales por Continente y Empresa</t>
  </si>
  <si>
    <t>Continente - Empresa</t>
  </si>
  <si>
    <t>Cuadro 1.9 Carga internacional por principales rutas</t>
  </si>
  <si>
    <t xml:space="preserve"> Octubre 2009</t>
  </si>
  <si>
    <t>BOG-CPQ-BOG</t>
  </si>
  <si>
    <t>BOG-AMS-BOG</t>
  </si>
  <si>
    <t>BOG-LUX-BOG</t>
  </si>
  <si>
    <t>Información provisional. Carga en toneladas. *: Variación superior a 500%.</t>
  </si>
  <si>
    <t>Cuadro 1.9B Carga Internacional por Continente y País</t>
  </si>
  <si>
    <t>HOLANDA</t>
  </si>
  <si>
    <t>ESPANA</t>
  </si>
  <si>
    <t>LUXEMBURGO</t>
  </si>
  <si>
    <t>Información Provisional. *: Variación superior a 500%. Fuente: Empresas Aéreas. Carga en toneladas.</t>
  </si>
  <si>
    <t>Cuadro 1.9C Carga Internacional por Continente y Empresa</t>
  </si>
  <si>
    <t>Linea A. Carguera de Colombia</t>
  </si>
  <si>
    <t>Cuadro 1.10 Pasajeros Nacionales por Aeropuerto</t>
  </si>
  <si>
    <t>AEROPUERTO</t>
  </si>
  <si>
    <t>BOGOTA</t>
  </si>
  <si>
    <t>RIONEGRO - ANTIOQUIA</t>
  </si>
  <si>
    <t>CALI</t>
  </si>
  <si>
    <t>CARTAGENA</t>
  </si>
  <si>
    <t>BARRANQUILLA</t>
  </si>
  <si>
    <t>BUCARAMANGA</t>
  </si>
  <si>
    <t>MEDELLIN</t>
  </si>
  <si>
    <t>SAN ANDRES - ISLA</t>
  </si>
  <si>
    <t>SANTA MARTA</t>
  </si>
  <si>
    <t>CUCUTA</t>
  </si>
  <si>
    <t>PEREIRA</t>
  </si>
  <si>
    <t>MONTERIA</t>
  </si>
  <si>
    <t>NEIVA</t>
  </si>
  <si>
    <t>MANIZALES</t>
  </si>
  <si>
    <t>ARMENIA</t>
  </si>
  <si>
    <t>PASTO</t>
  </si>
  <si>
    <t>QUIBDO</t>
  </si>
  <si>
    <t>IBAGUE</t>
  </si>
  <si>
    <t>EL YOPAL</t>
  </si>
  <si>
    <t>LETICIA</t>
  </si>
  <si>
    <t>CAREPA</t>
  </si>
  <si>
    <t>BARRANCABERMEJA</t>
  </si>
  <si>
    <t>VALLEDUPAR</t>
  </si>
  <si>
    <t>POPAYAN</t>
  </si>
  <si>
    <t>ARAUCA - MUNICIPIO</t>
  </si>
  <si>
    <t>VILLAVICENCIO</t>
  </si>
  <si>
    <t>COROZAL</t>
  </si>
  <si>
    <t>FLORENCIA</t>
  </si>
  <si>
    <t>RIOHACHA</t>
  </si>
  <si>
    <t>PUERTO ASIS</t>
  </si>
  <si>
    <t>TUMACO</t>
  </si>
  <si>
    <t>CAUCASIA</t>
  </si>
  <si>
    <t>PUERTO CARRENO</t>
  </si>
  <si>
    <t>BAHIA SOLANO</t>
  </si>
  <si>
    <t>GUAPI</t>
  </si>
  <si>
    <t>PUERTO INIRIDA</t>
  </si>
  <si>
    <t>PROVIDENCIA</t>
  </si>
  <si>
    <t>CARTAGO</t>
  </si>
  <si>
    <t>REMEDIOS</t>
  </si>
  <si>
    <t>SAN JOSE DEL GUAVIARE</t>
  </si>
  <si>
    <t>VILLA GARZON</t>
  </si>
  <si>
    <t>EL BAGRE</t>
  </si>
  <si>
    <t>MITU</t>
  </si>
  <si>
    <t>PUERTO LEGUIZAMO</t>
  </si>
  <si>
    <t>CAPURGANA</t>
  </si>
  <si>
    <t>Información provisional. Fuente: Empresas Aéreas Archivo Origen-Destino.</t>
  </si>
  <si>
    <t>No se incluyen pasajeros en tránsito ni pasajeros en conexión.</t>
  </si>
  <si>
    <t>Cuadro 1.11 Carga Nacional por Aeropuerto</t>
  </si>
  <si>
    <t>LA MACARENA</t>
  </si>
  <si>
    <t>MELGAR</t>
  </si>
  <si>
    <t>LA URIBE</t>
  </si>
  <si>
    <t>RIONEGRO</t>
  </si>
  <si>
    <t>MIRAFLORES - GUAVIARE</t>
  </si>
  <si>
    <t>CARURU</t>
  </si>
  <si>
    <t>COVENAS</t>
  </si>
  <si>
    <t>SOLANO</t>
  </si>
  <si>
    <t>GUAINIA (BARRANCO MINAS)</t>
  </si>
  <si>
    <t>CALOTO</t>
  </si>
  <si>
    <t>No se incluye la carga en tránsito.</t>
  </si>
  <si>
    <r>
      <t xml:space="preserve">Información provisional. Carga en toneladas. Fuente: Empresas aéreas archivo origen-destino.  </t>
    </r>
    <r>
      <rPr>
        <sz val="12"/>
        <rFont val="Century Gothic"/>
        <family val="2"/>
      </rPr>
      <t>*</t>
    </r>
    <r>
      <rPr>
        <sz val="10"/>
        <rFont val="Century Gothic"/>
        <family val="2"/>
      </rPr>
      <t>: Variación superior al 500%</t>
    </r>
  </si>
  <si>
    <t>Cuadro 1.12 Pasajeros Internacionales por Aeropuerto</t>
  </si>
  <si>
    <t>Cuadro 1.13 Carga Internacional por Aeropuerto</t>
  </si>
  <si>
    <t>Información provisional. Fuente: Empresas Aéreas Archivo Origen-Destino. Carga en toneladas.</t>
  </si>
  <si>
    <t>Nota: No incluye la carga en tránsito.</t>
  </si>
  <si>
    <t>Aeronáutica Civil de Colombia</t>
  </si>
  <si>
    <t>Oficina de Transporte Aéreo</t>
  </si>
  <si>
    <t>Grupo de Estudios Sectoriales</t>
  </si>
  <si>
    <t>Operación regular</t>
  </si>
  <si>
    <t>Indice Cuadros Anexos</t>
  </si>
  <si>
    <t xml:space="preserve">Cuadro 1.1 </t>
  </si>
  <si>
    <t>Comportamiento del Transporte aéreo regular - Pasajeros y Carga</t>
  </si>
  <si>
    <t xml:space="preserve">Cuadro 1.2 </t>
  </si>
  <si>
    <t>Pasajeros Nacionales por empresa</t>
  </si>
  <si>
    <t>Cuadro 1.3</t>
  </si>
  <si>
    <t>Carga nacional por empresa</t>
  </si>
  <si>
    <t>Cuadro 1.4</t>
  </si>
  <si>
    <t>Pasajeros Internacionales por empresa</t>
  </si>
  <si>
    <t>Cuadro 1.5</t>
  </si>
  <si>
    <t>Carga internacional por empresa</t>
  </si>
  <si>
    <t>Cuadro 1.6</t>
  </si>
  <si>
    <t>Pasajeros Nacionales por principales rutas</t>
  </si>
  <si>
    <t>Cuadro 1.6B</t>
  </si>
  <si>
    <t>Pasajeros Rutas troncales por empresa</t>
  </si>
  <si>
    <t xml:space="preserve">Cuadro 1.7 </t>
  </si>
  <si>
    <t>Carga nacional por principales rutas</t>
  </si>
  <si>
    <t>Cuadro 1.8</t>
  </si>
  <si>
    <t>Pasajeros internacionales por principales rutas</t>
  </si>
  <si>
    <t>Cuadro 1.8B</t>
  </si>
  <si>
    <t>Pasajeros internacionales Continente - País</t>
  </si>
  <si>
    <t>Cuadro 1.8C</t>
  </si>
  <si>
    <t>Pasajeros internacionales Continente – Empresa</t>
  </si>
  <si>
    <t>Cuadro 1.9</t>
  </si>
  <si>
    <t>Carga internacional por principales rutas</t>
  </si>
  <si>
    <t>Cuadro 1.9B</t>
  </si>
  <si>
    <t>Carga internacional por Continente – País</t>
  </si>
  <si>
    <t>Cuadro 1.9C</t>
  </si>
  <si>
    <t>Carga internacional por Continente – Empresa</t>
  </si>
  <si>
    <t>Cuadro 1.10</t>
  </si>
  <si>
    <t>Pasajeros nacionales por aeropuerto</t>
  </si>
  <si>
    <t>Cuadro 1.11</t>
  </si>
  <si>
    <t>Carga nacional por aeropuerto</t>
  </si>
  <si>
    <t>Cuadro 1.12</t>
  </si>
  <si>
    <t>Pasajeros internacionales por aeropuerto</t>
  </si>
  <si>
    <t>Cuadro 1.13</t>
  </si>
  <si>
    <t>Carga internacional por aeropuerto</t>
  </si>
  <si>
    <t>Edición</t>
  </si>
  <si>
    <t>Juan Carlos Torres Camargo</t>
  </si>
  <si>
    <t>Estadístico Grupo de Estudios Sectoriales</t>
  </si>
  <si>
    <t>juan.torres@aerocivil.gov.co</t>
  </si>
  <si>
    <t>Boletín Origen-Destino Octubre 2009</t>
  </si>
</sst>
</file>

<file path=xl/styles.xml><?xml version="1.0" encoding="utf-8"?>
<styleSheet xmlns="http://schemas.openxmlformats.org/spreadsheetml/2006/main">
  <numFmts count="4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&quot;C$&quot;#,##0_);\(&quot;C$&quot;#,##0\)"/>
    <numFmt numFmtId="191" formatCode="&quot;C$&quot;#,##0_);[Red]\(&quot;C$&quot;#,##0\)"/>
    <numFmt numFmtId="192" formatCode="&quot;C$&quot;#,##0.00_);\(&quot;C$&quot;#,##0.00\)"/>
    <numFmt numFmtId="193" formatCode="&quot;C$&quot;#,##0.00_);[Red]\(&quot;C$&quot;#,##0.00\)"/>
    <numFmt numFmtId="194" formatCode="_(&quot;C$&quot;* #,##0_);_(&quot;C$&quot;* \(#,##0\);_(&quot;C$&quot;* &quot;-&quot;_);_(@_)"/>
    <numFmt numFmtId="195" formatCode="_(&quot;C$&quot;* #,##0.00_);_(&quot;C$&quot;* \(#,##0.00\);_(&quot;C$&quot;* &quot;-&quot;??_);_(@_)"/>
    <numFmt numFmtId="196" formatCode="[$-C0A]dddd\,\ dd&quot; de &quot;mmmm&quot; de &quot;yyyy"/>
    <numFmt numFmtId="197" formatCode="[$-C0A]mmmm\-yy;@"/>
    <numFmt numFmtId="198" formatCode="0.0%"/>
    <numFmt numFmtId="199" formatCode="#,##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mmmm\-yy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Univers"/>
      <family val="2"/>
    </font>
    <font>
      <sz val="10"/>
      <name val="Century Gothic"/>
      <family val="2"/>
    </font>
    <font>
      <b/>
      <u val="single"/>
      <sz val="16"/>
      <name val="Arial"/>
      <family val="2"/>
    </font>
    <font>
      <b/>
      <sz val="15"/>
      <name val="Century Gothic"/>
      <family val="2"/>
    </font>
    <font>
      <b/>
      <sz val="14"/>
      <name val="Century Gothic"/>
      <family val="2"/>
    </font>
    <font>
      <b/>
      <sz val="9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sz val="12"/>
      <name val="Courier"/>
      <family val="0"/>
    </font>
    <font>
      <b/>
      <sz val="10"/>
      <color indexed="12"/>
      <name val="Century Gothic"/>
      <family val="2"/>
    </font>
    <font>
      <sz val="10"/>
      <color indexed="12"/>
      <name val="Century Gothic"/>
      <family val="2"/>
    </font>
    <font>
      <sz val="10"/>
      <color indexed="12"/>
      <name val="Arial"/>
      <family val="0"/>
    </font>
    <font>
      <b/>
      <sz val="10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9"/>
      <name val="Century Gothic"/>
      <family val="2"/>
    </font>
    <font>
      <sz val="10"/>
      <name val="MS Sans Serif"/>
      <family val="0"/>
    </font>
    <font>
      <b/>
      <u val="single"/>
      <sz val="14"/>
      <color indexed="12"/>
      <name val="Arial"/>
      <family val="2"/>
    </font>
    <font>
      <sz val="8"/>
      <name val="Century Gothic"/>
      <family val="2"/>
    </font>
    <font>
      <b/>
      <sz val="12"/>
      <color indexed="12"/>
      <name val="Century Gothic"/>
      <family val="2"/>
    </font>
    <font>
      <sz val="11"/>
      <color indexed="12"/>
      <name val="Century Gothic"/>
      <family val="2"/>
    </font>
    <font>
      <b/>
      <sz val="11"/>
      <color indexed="12"/>
      <name val="Century Gothic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u val="single"/>
      <sz val="14"/>
      <color indexed="48"/>
      <name val="Arial"/>
      <family val="2"/>
    </font>
    <font>
      <sz val="12"/>
      <color indexed="12"/>
      <name val="Century Gothic"/>
      <family val="2"/>
    </font>
    <font>
      <sz val="8"/>
      <name val="Arial"/>
      <family val="0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color indexed="12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18"/>
      <name val="Arial"/>
      <family val="2"/>
    </font>
    <font>
      <b/>
      <sz val="17"/>
      <name val="Arial"/>
      <family val="2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u val="single"/>
      <sz val="12"/>
      <color indexed="18"/>
      <name val="Arial"/>
      <family val="2"/>
    </font>
    <font>
      <u val="single"/>
      <sz val="12"/>
      <color indexed="12"/>
      <name val="Arial"/>
      <family val="2"/>
    </font>
    <font>
      <b/>
      <sz val="11"/>
      <color indexed="48"/>
      <name val="Arial"/>
      <family val="2"/>
    </font>
    <font>
      <sz val="11"/>
      <color indexed="18"/>
      <name val="Arial"/>
      <family val="2"/>
    </font>
    <font>
      <u val="single"/>
      <sz val="10"/>
      <color indexed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medium"/>
      <top style="medium"/>
      <bottom style="thin"/>
    </border>
    <border>
      <left style="thin"/>
      <right style="thick"/>
      <top style="medium"/>
      <bottom style="medium"/>
    </border>
    <border>
      <left style="thick"/>
      <right style="medium"/>
      <top style="thin"/>
      <bottom style="thin"/>
    </border>
    <border>
      <left style="thin"/>
      <right style="thick"/>
      <top style="medium"/>
      <bottom style="thin"/>
    </border>
    <border>
      <left style="thick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medium"/>
      <top style="thick"/>
      <bottom style="double"/>
    </border>
    <border>
      <left style="medium"/>
      <right>
        <color indexed="63"/>
      </right>
      <top style="thick"/>
      <bottom style="double"/>
    </border>
    <border>
      <left style="thin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thin"/>
      <right style="thick"/>
      <top style="thick"/>
      <bottom style="double"/>
    </border>
    <border>
      <left style="thick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 style="thin"/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7" borderId="0" applyNumberFormat="0" applyBorder="0" applyAlignment="0" applyProtection="0"/>
    <xf numFmtId="37" fontId="13" fillId="0" borderId="0">
      <alignment/>
      <protection/>
    </xf>
    <xf numFmtId="37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1071">
    <xf numFmtId="0" fontId="0" fillId="0" borderId="0" xfId="0" applyAlignment="1">
      <alignment/>
    </xf>
    <xf numFmtId="37" fontId="22" fillId="0" borderId="0" xfId="63" applyFont="1">
      <alignment/>
      <protection/>
    </xf>
    <xf numFmtId="37" fontId="23" fillId="2" borderId="10" xfId="45" applyFont="1" applyFill="1" applyBorder="1" applyAlignment="1">
      <alignment horizontal="center"/>
    </xf>
    <xf numFmtId="37" fontId="23" fillId="2" borderId="11" xfId="45" applyFont="1" applyFill="1" applyBorder="1" applyAlignment="1">
      <alignment horizontal="center"/>
    </xf>
    <xf numFmtId="37" fontId="24" fillId="7" borderId="12" xfId="63" applyFont="1" applyFill="1" applyBorder="1" applyAlignment="1">
      <alignment horizontal="center" vertical="center"/>
      <protection/>
    </xf>
    <xf numFmtId="37" fontId="24" fillId="7" borderId="13" xfId="63" applyFont="1" applyFill="1" applyBorder="1" applyAlignment="1">
      <alignment horizontal="center" vertical="center"/>
      <protection/>
    </xf>
    <xf numFmtId="37" fontId="24" fillId="7" borderId="14" xfId="63" applyFont="1" applyFill="1" applyBorder="1" applyAlignment="1">
      <alignment horizontal="center" vertical="center"/>
      <protection/>
    </xf>
    <xf numFmtId="37" fontId="24" fillId="7" borderId="15" xfId="63" applyFont="1" applyFill="1" applyBorder="1" applyAlignment="1">
      <alignment horizontal="center" vertical="center"/>
      <protection/>
    </xf>
    <xf numFmtId="37" fontId="24" fillId="7" borderId="0" xfId="63" applyFont="1" applyFill="1" applyBorder="1" applyAlignment="1">
      <alignment horizontal="center" vertical="center"/>
      <protection/>
    </xf>
    <xf numFmtId="37" fontId="24" fillId="7" borderId="16" xfId="63" applyFont="1" applyFill="1" applyBorder="1" applyAlignment="1">
      <alignment horizontal="center" vertical="center"/>
      <protection/>
    </xf>
    <xf numFmtId="37" fontId="25" fillId="7" borderId="17" xfId="63" applyFont="1" applyFill="1" applyBorder="1" applyAlignment="1">
      <alignment vertical="center"/>
      <protection/>
    </xf>
    <xf numFmtId="37" fontId="25" fillId="7" borderId="18" xfId="63" applyFont="1" applyFill="1" applyBorder="1" applyAlignment="1">
      <alignment vertical="center"/>
      <protection/>
    </xf>
    <xf numFmtId="37" fontId="22" fillId="7" borderId="18" xfId="63" applyFont="1" applyFill="1" applyBorder="1">
      <alignment/>
      <protection/>
    </xf>
    <xf numFmtId="37" fontId="22" fillId="7" borderId="19" xfId="63" applyFont="1" applyFill="1" applyBorder="1">
      <alignment/>
      <protection/>
    </xf>
    <xf numFmtId="37" fontId="26" fillId="7" borderId="12" xfId="63" applyFont="1" applyFill="1" applyBorder="1">
      <alignment/>
      <protection/>
    </xf>
    <xf numFmtId="37" fontId="26" fillId="7" borderId="14" xfId="63" applyFont="1" applyFill="1" applyBorder="1">
      <alignment/>
      <protection/>
    </xf>
    <xf numFmtId="37" fontId="27" fillId="7" borderId="12" xfId="63" applyFont="1" applyFill="1" applyBorder="1" applyAlignment="1" applyProtection="1">
      <alignment horizontal="center" vertical="center"/>
      <protection/>
    </xf>
    <xf numFmtId="37" fontId="27" fillId="7" borderId="13" xfId="63" applyFont="1" applyFill="1" applyBorder="1" applyAlignment="1" applyProtection="1">
      <alignment horizontal="center" vertical="center"/>
      <protection/>
    </xf>
    <xf numFmtId="37" fontId="27" fillId="7" borderId="14" xfId="63" applyFont="1" applyFill="1" applyBorder="1" applyAlignment="1" applyProtection="1">
      <alignment horizontal="center" vertical="center"/>
      <protection/>
    </xf>
    <xf numFmtId="37" fontId="27" fillId="7" borderId="12" xfId="63" applyFont="1" applyFill="1" applyBorder="1" applyAlignment="1">
      <alignment horizontal="center" vertical="center"/>
      <protection/>
    </xf>
    <xf numFmtId="37" fontId="27" fillId="7" borderId="13" xfId="63" applyFont="1" applyFill="1" applyBorder="1" applyAlignment="1">
      <alignment horizontal="center" vertical="center"/>
      <protection/>
    </xf>
    <xf numFmtId="37" fontId="27" fillId="7" borderId="14" xfId="63" applyFont="1" applyFill="1" applyBorder="1" applyAlignment="1">
      <alignment horizontal="center" vertical="center"/>
      <protection/>
    </xf>
    <xf numFmtId="37" fontId="27" fillId="7" borderId="0" xfId="63" applyFont="1" applyFill="1" applyBorder="1" applyAlignment="1">
      <alignment horizontal="center" vertical="center"/>
      <protection/>
    </xf>
    <xf numFmtId="37" fontId="27" fillId="7" borderId="16" xfId="63" applyFont="1" applyFill="1" applyBorder="1" applyAlignment="1">
      <alignment horizontal="center" vertical="center"/>
      <protection/>
    </xf>
    <xf numFmtId="37" fontId="26" fillId="7" borderId="15" xfId="63" applyFont="1" applyFill="1" applyBorder="1">
      <alignment/>
      <protection/>
    </xf>
    <xf numFmtId="37" fontId="26" fillId="7" borderId="16" xfId="63" applyFont="1" applyFill="1" applyBorder="1">
      <alignment/>
      <protection/>
    </xf>
    <xf numFmtId="37" fontId="27" fillId="7" borderId="15" xfId="63" applyFont="1" applyFill="1" applyBorder="1" applyAlignment="1" applyProtection="1">
      <alignment horizontal="center" vertical="center"/>
      <protection/>
    </xf>
    <xf numFmtId="37" fontId="27" fillId="7" borderId="0" xfId="63" applyFont="1" applyFill="1" applyBorder="1" applyAlignment="1" applyProtection="1">
      <alignment horizontal="center" vertical="center"/>
      <protection/>
    </xf>
    <xf numFmtId="37" fontId="27" fillId="7" borderId="16" xfId="63" applyFont="1" applyFill="1" applyBorder="1" applyAlignment="1" applyProtection="1">
      <alignment horizontal="center" vertical="center"/>
      <protection/>
    </xf>
    <xf numFmtId="37" fontId="27" fillId="7" borderId="15" xfId="63" applyFont="1" applyFill="1" applyBorder="1" applyAlignment="1">
      <alignment horizontal="center" vertical="center"/>
      <protection/>
    </xf>
    <xf numFmtId="37" fontId="22" fillId="7" borderId="0" xfId="63" applyFont="1" applyFill="1" applyBorder="1">
      <alignment/>
      <protection/>
    </xf>
    <xf numFmtId="37" fontId="22" fillId="7" borderId="16" xfId="63" applyFont="1" applyFill="1" applyBorder="1">
      <alignment/>
      <protection/>
    </xf>
    <xf numFmtId="37" fontId="28" fillId="7" borderId="15" xfId="63" applyFont="1" applyFill="1" applyBorder="1" applyAlignment="1">
      <alignment horizontal="center"/>
      <protection/>
    </xf>
    <xf numFmtId="37" fontId="28" fillId="7" borderId="16" xfId="63" applyFont="1" applyFill="1" applyBorder="1" applyAlignment="1">
      <alignment horizontal="center"/>
      <protection/>
    </xf>
    <xf numFmtId="37" fontId="27" fillId="7" borderId="20" xfId="63" applyFont="1" applyFill="1" applyBorder="1" applyAlignment="1">
      <alignment horizontal="center" vertical="center"/>
      <protection/>
    </xf>
    <xf numFmtId="37" fontId="27" fillId="7" borderId="21" xfId="63" applyFont="1" applyFill="1" applyBorder="1" applyAlignment="1">
      <alignment horizontal="center" vertical="center"/>
      <protection/>
    </xf>
    <xf numFmtId="37" fontId="27" fillId="7" borderId="22" xfId="63" applyFont="1" applyFill="1" applyBorder="1" applyAlignment="1">
      <alignment horizontal="center" vertical="center" wrapText="1"/>
      <protection/>
    </xf>
    <xf numFmtId="37" fontId="25" fillId="7" borderId="12" xfId="63" applyFont="1" applyFill="1" applyBorder="1" applyAlignment="1" applyProtection="1">
      <alignment horizontal="center" vertical="center"/>
      <protection/>
    </xf>
    <xf numFmtId="37" fontId="25" fillId="7" borderId="13" xfId="63" applyFont="1" applyFill="1" applyBorder="1" applyAlignment="1" applyProtection="1">
      <alignment horizontal="center" vertical="center"/>
      <protection/>
    </xf>
    <xf numFmtId="37" fontId="25" fillId="7" borderId="23" xfId="63" applyFont="1" applyFill="1" applyBorder="1" applyAlignment="1" applyProtection="1">
      <alignment horizontal="center" vertical="center"/>
      <protection/>
    </xf>
    <xf numFmtId="37" fontId="25" fillId="7" borderId="13" xfId="63" applyFont="1" applyFill="1" applyBorder="1" applyAlignment="1" applyProtection="1">
      <alignment horizontal="centerContinuous" vertical="center"/>
      <protection/>
    </xf>
    <xf numFmtId="37" fontId="27" fillId="7" borderId="13" xfId="63" applyFont="1" applyFill="1" applyBorder="1" applyAlignment="1">
      <alignment horizontal="centerContinuous" vertical="center"/>
      <protection/>
    </xf>
    <xf numFmtId="37" fontId="27" fillId="7" borderId="21" xfId="63" applyFont="1" applyFill="1" applyBorder="1" applyAlignment="1">
      <alignment horizontal="centerContinuous" vertical="center"/>
      <protection/>
    </xf>
    <xf numFmtId="37" fontId="28" fillId="7" borderId="24" xfId="63" applyFont="1" applyFill="1" applyBorder="1" applyAlignment="1" applyProtection="1">
      <alignment horizontal="center" vertical="center"/>
      <protection/>
    </xf>
    <xf numFmtId="37" fontId="28" fillId="7" borderId="22" xfId="63" applyFont="1" applyFill="1" applyBorder="1" applyAlignment="1">
      <alignment horizontal="center" vertical="center" wrapText="1"/>
      <protection/>
    </xf>
    <xf numFmtId="37" fontId="28" fillId="7" borderId="13" xfId="63" applyFont="1" applyFill="1" applyBorder="1" applyAlignment="1">
      <alignment horizontal="center" vertical="center"/>
      <protection/>
    </xf>
    <xf numFmtId="37" fontId="28" fillId="7" borderId="25" xfId="63" applyFont="1" applyFill="1" applyBorder="1" applyAlignment="1">
      <alignment horizontal="center" vertical="center" wrapText="1"/>
      <protection/>
    </xf>
    <xf numFmtId="37" fontId="29" fillId="7" borderId="26" xfId="63" applyFont="1" applyFill="1" applyBorder="1" applyAlignment="1">
      <alignment horizontal="center" vertical="center"/>
      <protection/>
    </xf>
    <xf numFmtId="37" fontId="29" fillId="7" borderId="27" xfId="63" applyFont="1" applyFill="1" applyBorder="1" applyAlignment="1">
      <alignment horizontal="center" vertical="center"/>
      <protection/>
    </xf>
    <xf numFmtId="37" fontId="29" fillId="7" borderId="0" xfId="63" applyFont="1" applyFill="1" applyBorder="1" applyAlignment="1">
      <alignment horizontal="center" vertical="center"/>
      <protection/>
    </xf>
    <xf numFmtId="37" fontId="29" fillId="7" borderId="28" xfId="63" applyFont="1" applyFill="1" applyBorder="1" applyAlignment="1">
      <alignment horizontal="center" vertical="center" wrapText="1"/>
      <protection/>
    </xf>
    <xf numFmtId="37" fontId="27" fillId="7" borderId="29" xfId="63" applyFont="1" applyFill="1" applyBorder="1" applyAlignment="1" applyProtection="1">
      <alignment horizontal="fill"/>
      <protection/>
    </xf>
    <xf numFmtId="37" fontId="27" fillId="7" borderId="30" xfId="63" applyFont="1" applyFill="1" applyBorder="1" applyAlignment="1" applyProtection="1">
      <alignment horizontal="fill"/>
      <protection/>
    </xf>
    <xf numFmtId="37" fontId="27" fillId="7" borderId="31" xfId="63" applyFont="1" applyFill="1" applyBorder="1" applyAlignment="1" applyProtection="1">
      <alignment horizontal="fill"/>
      <protection/>
    </xf>
    <xf numFmtId="37" fontId="27" fillId="7" borderId="32" xfId="63" applyFont="1" applyFill="1" applyBorder="1" applyAlignment="1" applyProtection="1">
      <alignment horizontal="fill"/>
      <protection/>
    </xf>
    <xf numFmtId="37" fontId="30" fillId="7" borderId="33" xfId="63" applyFont="1" applyFill="1" applyBorder="1" applyAlignment="1">
      <alignment vertical="center"/>
      <protection/>
    </xf>
    <xf numFmtId="37" fontId="30" fillId="7" borderId="28" xfId="63" applyFont="1" applyFill="1" applyBorder="1" applyAlignment="1">
      <alignment horizontal="center" vertical="center" wrapText="1"/>
      <protection/>
    </xf>
    <xf numFmtId="37" fontId="30" fillId="7" borderId="0" xfId="63" applyFont="1" applyFill="1" applyBorder="1" applyAlignment="1">
      <alignment horizontal="center" vertical="center"/>
      <protection/>
    </xf>
    <xf numFmtId="37" fontId="30" fillId="7" borderId="34" xfId="63" applyFont="1" applyFill="1" applyBorder="1" applyAlignment="1">
      <alignment horizontal="center" vertical="center" wrapText="1"/>
      <protection/>
    </xf>
    <xf numFmtId="37" fontId="26" fillId="7" borderId="17" xfId="63" applyFont="1" applyFill="1" applyBorder="1" applyAlignment="1" applyProtection="1">
      <alignment horizontal="centerContinuous"/>
      <protection/>
    </xf>
    <xf numFmtId="37" fontId="26" fillId="7" borderId="19" xfId="63" applyFont="1" applyFill="1" applyBorder="1" applyAlignment="1">
      <alignment horizontal="centerContinuous"/>
      <protection/>
    </xf>
    <xf numFmtId="37" fontId="29" fillId="7" borderId="35" xfId="63" applyFont="1" applyFill="1" applyBorder="1" applyAlignment="1">
      <alignment horizontal="center" vertical="center"/>
      <protection/>
    </xf>
    <xf numFmtId="37" fontId="29" fillId="7" borderId="36" xfId="63" applyFont="1" applyFill="1" applyBorder="1" applyAlignment="1">
      <alignment horizontal="center" vertical="center"/>
      <protection/>
    </xf>
    <xf numFmtId="37" fontId="29" fillId="7" borderId="18" xfId="63" applyFont="1" applyFill="1" applyBorder="1" applyAlignment="1">
      <alignment horizontal="center" vertical="center"/>
      <protection/>
    </xf>
    <xf numFmtId="37" fontId="29" fillId="7" borderId="37" xfId="63" applyFont="1" applyFill="1" applyBorder="1" applyAlignment="1">
      <alignment horizontal="center" vertical="center" wrapText="1"/>
      <protection/>
    </xf>
    <xf numFmtId="37" fontId="27" fillId="7" borderId="38" xfId="63" applyFont="1" applyFill="1" applyBorder="1" applyAlignment="1" applyProtection="1">
      <alignment horizontal="center"/>
      <protection/>
    </xf>
    <xf numFmtId="37" fontId="27" fillId="7" borderId="39" xfId="63" applyFont="1" applyFill="1" applyBorder="1" applyAlignment="1" applyProtection="1">
      <alignment horizontal="center"/>
      <protection/>
    </xf>
    <xf numFmtId="37" fontId="27" fillId="7" borderId="40" xfId="63" applyFont="1" applyFill="1" applyBorder="1" applyAlignment="1" applyProtection="1">
      <alignment horizontal="center"/>
      <protection/>
    </xf>
    <xf numFmtId="37" fontId="27" fillId="7" borderId="36" xfId="63" applyFont="1" applyFill="1" applyBorder="1" applyAlignment="1" applyProtection="1">
      <alignment horizontal="center"/>
      <protection/>
    </xf>
    <xf numFmtId="37" fontId="30" fillId="7" borderId="41" xfId="63" applyFont="1" applyFill="1" applyBorder="1" applyAlignment="1">
      <alignment vertical="center"/>
      <protection/>
    </xf>
    <xf numFmtId="37" fontId="30" fillId="7" borderId="37" xfId="63" applyFont="1" applyFill="1" applyBorder="1" applyAlignment="1">
      <alignment horizontal="center" vertical="center" wrapText="1"/>
      <protection/>
    </xf>
    <xf numFmtId="37" fontId="30" fillId="7" borderId="18" xfId="63" applyFont="1" applyFill="1" applyBorder="1" applyAlignment="1">
      <alignment horizontal="center" vertical="center"/>
      <protection/>
    </xf>
    <xf numFmtId="37" fontId="30" fillId="7" borderId="42" xfId="63" applyFont="1" applyFill="1" applyBorder="1" applyAlignment="1">
      <alignment horizontal="center" vertical="center" wrapText="1"/>
      <protection/>
    </xf>
    <xf numFmtId="37" fontId="28" fillId="0" borderId="15" xfId="63" applyFont="1" applyFill="1" applyBorder="1" applyAlignment="1" applyProtection="1">
      <alignment horizontal="center" vertical="center"/>
      <protection/>
    </xf>
    <xf numFmtId="37" fontId="31" fillId="0" borderId="16" xfId="63" applyFont="1" applyFill="1" applyBorder="1" applyAlignment="1" applyProtection="1">
      <alignment horizontal="left"/>
      <protection/>
    </xf>
    <xf numFmtId="3" fontId="22" fillId="0" borderId="26" xfId="63" applyNumberFormat="1" applyFont="1" applyFill="1" applyBorder="1" applyAlignment="1">
      <alignment horizontal="right"/>
      <protection/>
    </xf>
    <xf numFmtId="3" fontId="22" fillId="0" borderId="27" xfId="63" applyNumberFormat="1" applyFont="1" applyFill="1" applyBorder="1">
      <alignment/>
      <protection/>
    </xf>
    <xf numFmtId="3" fontId="22" fillId="0" borderId="33" xfId="63" applyNumberFormat="1" applyFont="1" applyFill="1" applyBorder="1">
      <alignment/>
      <protection/>
    </xf>
    <xf numFmtId="3" fontId="22" fillId="0" borderId="28" xfId="63" applyNumberFormat="1" applyFont="1" applyFill="1" applyBorder="1">
      <alignment/>
      <protection/>
    </xf>
    <xf numFmtId="3" fontId="22" fillId="0" borderId="43" xfId="63" applyNumberFormat="1" applyFont="1" applyFill="1" applyBorder="1" applyAlignment="1">
      <alignment horizontal="right"/>
      <protection/>
    </xf>
    <xf numFmtId="3" fontId="22" fillId="0" borderId="44" xfId="63" applyNumberFormat="1" applyFont="1" applyFill="1" applyBorder="1" applyAlignment="1">
      <alignment horizontal="right"/>
      <protection/>
    </xf>
    <xf numFmtId="37" fontId="22" fillId="0" borderId="45" xfId="63" applyFont="1" applyFill="1" applyBorder="1" applyProtection="1">
      <alignment/>
      <protection/>
    </xf>
    <xf numFmtId="37" fontId="22" fillId="0" borderId="27" xfId="63" applyFont="1" applyFill="1" applyBorder="1" applyAlignment="1" applyProtection="1">
      <alignment horizontal="right"/>
      <protection/>
    </xf>
    <xf numFmtId="37" fontId="22" fillId="0" borderId="44" xfId="63" applyFont="1" applyFill="1" applyBorder="1" applyAlignment="1" applyProtection="1">
      <alignment horizontal="right"/>
      <protection/>
    </xf>
    <xf numFmtId="37" fontId="22" fillId="0" borderId="44" xfId="63" applyFont="1" applyFill="1" applyBorder="1" applyProtection="1">
      <alignment/>
      <protection/>
    </xf>
    <xf numFmtId="37" fontId="22" fillId="0" borderId="0" xfId="63" applyFont="1" applyFill="1" applyBorder="1" applyProtection="1">
      <alignment/>
      <protection/>
    </xf>
    <xf numFmtId="37" fontId="22" fillId="0" borderId="33" xfId="63" applyFont="1" applyBorder="1">
      <alignment/>
      <protection/>
    </xf>
    <xf numFmtId="37" fontId="22" fillId="5" borderId="20" xfId="63" applyFont="1" applyFill="1" applyBorder="1">
      <alignment/>
      <protection/>
    </xf>
    <xf numFmtId="37" fontId="22" fillId="5" borderId="25" xfId="63" applyFont="1" applyFill="1" applyBorder="1">
      <alignment/>
      <protection/>
    </xf>
    <xf numFmtId="37" fontId="22" fillId="0" borderId="0" xfId="63" applyFont="1">
      <alignment/>
      <protection/>
    </xf>
    <xf numFmtId="37" fontId="32" fillId="0" borderId="15" xfId="63" applyFont="1" applyBorder="1">
      <alignment/>
      <protection/>
    </xf>
    <xf numFmtId="37" fontId="31" fillId="0" borderId="16" xfId="63" applyFont="1" applyFill="1" applyBorder="1" applyAlignment="1" applyProtection="1">
      <alignment horizontal="left"/>
      <protection/>
    </xf>
    <xf numFmtId="3" fontId="22" fillId="0" borderId="26" xfId="63" applyNumberFormat="1" applyFont="1" applyFill="1" applyBorder="1" applyAlignment="1">
      <alignment horizontal="right"/>
      <protection/>
    </xf>
    <xf numFmtId="3" fontId="22" fillId="0" borderId="27" xfId="63" applyNumberFormat="1" applyFont="1" applyFill="1" applyBorder="1">
      <alignment/>
      <protection/>
    </xf>
    <xf numFmtId="3" fontId="22" fillId="0" borderId="33" xfId="63" applyNumberFormat="1" applyFont="1" applyFill="1" applyBorder="1">
      <alignment/>
      <protection/>
    </xf>
    <xf numFmtId="3" fontId="22" fillId="0" borderId="28" xfId="63" applyNumberFormat="1" applyFont="1" applyFill="1" applyBorder="1">
      <alignment/>
      <protection/>
    </xf>
    <xf numFmtId="3" fontId="22" fillId="0" borderId="43" xfId="63" applyNumberFormat="1" applyFont="1" applyFill="1" applyBorder="1" applyAlignment="1">
      <alignment horizontal="right"/>
      <protection/>
    </xf>
    <xf numFmtId="3" fontId="22" fillId="0" borderId="44" xfId="63" applyNumberFormat="1" applyFont="1" applyFill="1" applyBorder="1" applyAlignment="1">
      <alignment horizontal="right"/>
      <protection/>
    </xf>
    <xf numFmtId="37" fontId="22" fillId="0" borderId="45" xfId="63" applyFont="1" applyFill="1" applyBorder="1" applyProtection="1">
      <alignment/>
      <protection/>
    </xf>
    <xf numFmtId="37" fontId="22" fillId="0" borderId="27" xfId="63" applyFont="1" applyFill="1" applyBorder="1" applyAlignment="1" applyProtection="1">
      <alignment horizontal="right"/>
      <protection/>
    </xf>
    <xf numFmtId="37" fontId="22" fillId="0" borderId="44" xfId="63" applyFont="1" applyFill="1" applyBorder="1" applyAlignment="1" applyProtection="1">
      <alignment horizontal="right"/>
      <protection/>
    </xf>
    <xf numFmtId="37" fontId="22" fillId="0" borderId="44" xfId="63" applyFont="1" applyFill="1" applyBorder="1" applyProtection="1">
      <alignment/>
      <protection/>
    </xf>
    <xf numFmtId="37" fontId="22" fillId="0" borderId="0" xfId="63" applyFont="1" applyFill="1" applyBorder="1" applyAlignment="1" applyProtection="1">
      <alignment horizontal="right"/>
      <protection/>
    </xf>
    <xf numFmtId="37" fontId="22" fillId="0" borderId="33" xfId="63" applyFont="1" applyBorder="1">
      <alignment/>
      <protection/>
    </xf>
    <xf numFmtId="37" fontId="22" fillId="5" borderId="15" xfId="63" applyFont="1" applyFill="1" applyBorder="1">
      <alignment/>
      <protection/>
    </xf>
    <xf numFmtId="37" fontId="22" fillId="5" borderId="34" xfId="63" applyFont="1" applyFill="1" applyBorder="1">
      <alignment/>
      <protection/>
    </xf>
    <xf numFmtId="37" fontId="31" fillId="0" borderId="0" xfId="63" applyFont="1">
      <alignment/>
      <protection/>
    </xf>
    <xf numFmtId="37" fontId="22" fillId="0" borderId="27" xfId="63" applyFont="1" applyFill="1" applyBorder="1" applyProtection="1">
      <alignment/>
      <protection/>
    </xf>
    <xf numFmtId="37" fontId="29" fillId="0" borderId="0" xfId="63" applyFont="1">
      <alignment/>
      <protection/>
    </xf>
    <xf numFmtId="37" fontId="33" fillId="0" borderId="16" xfId="63" applyFont="1" applyFill="1" applyBorder="1" applyAlignment="1" applyProtection="1">
      <alignment horizontal="left"/>
      <protection/>
    </xf>
    <xf numFmtId="3" fontId="34" fillId="0" borderId="26" xfId="63" applyNumberFormat="1" applyFont="1" applyFill="1" applyBorder="1" applyAlignment="1">
      <alignment horizontal="right"/>
      <protection/>
    </xf>
    <xf numFmtId="3" fontId="34" fillId="0" borderId="27" xfId="63" applyNumberFormat="1" applyFont="1" applyFill="1" applyBorder="1">
      <alignment/>
      <protection/>
    </xf>
    <xf numFmtId="3" fontId="34" fillId="0" borderId="33" xfId="63" applyNumberFormat="1" applyFont="1" applyFill="1" applyBorder="1">
      <alignment/>
      <protection/>
    </xf>
    <xf numFmtId="3" fontId="34" fillId="0" borderId="28" xfId="63" applyNumberFormat="1" applyFont="1" applyFill="1" applyBorder="1">
      <alignment/>
      <protection/>
    </xf>
    <xf numFmtId="3" fontId="34" fillId="0" borderId="43" xfId="63" applyNumberFormat="1" applyFont="1" applyFill="1" applyBorder="1" applyAlignment="1">
      <alignment horizontal="right"/>
      <protection/>
    </xf>
    <xf numFmtId="3" fontId="34" fillId="0" borderId="44" xfId="63" applyNumberFormat="1" applyFont="1" applyFill="1" applyBorder="1" applyAlignment="1">
      <alignment horizontal="right"/>
      <protection/>
    </xf>
    <xf numFmtId="37" fontId="34" fillId="0" borderId="45" xfId="63" applyFont="1" applyFill="1" applyBorder="1" applyProtection="1">
      <alignment/>
      <protection/>
    </xf>
    <xf numFmtId="37" fontId="34" fillId="0" borderId="27" xfId="63" applyFont="1" applyFill="1" applyBorder="1" applyAlignment="1" applyProtection="1">
      <alignment horizontal="right"/>
      <protection/>
    </xf>
    <xf numFmtId="37" fontId="34" fillId="0" borderId="44" xfId="63" applyFont="1" applyFill="1" applyBorder="1" applyAlignment="1" applyProtection="1">
      <alignment horizontal="right"/>
      <protection/>
    </xf>
    <xf numFmtId="37" fontId="34" fillId="0" borderId="44" xfId="63" applyFont="1" applyFill="1" applyBorder="1" applyProtection="1">
      <alignment/>
      <protection/>
    </xf>
    <xf numFmtId="37" fontId="34" fillId="0" borderId="0" xfId="63" applyFont="1" applyFill="1" applyBorder="1" applyAlignment="1" applyProtection="1">
      <alignment horizontal="right"/>
      <protection/>
    </xf>
    <xf numFmtId="37" fontId="34" fillId="0" borderId="33" xfId="63" applyFont="1" applyBorder="1">
      <alignment/>
      <protection/>
    </xf>
    <xf numFmtId="37" fontId="34" fillId="5" borderId="15" xfId="63" applyFont="1" applyFill="1" applyBorder="1">
      <alignment/>
      <protection/>
    </xf>
    <xf numFmtId="37" fontId="34" fillId="5" borderId="34" xfId="63" applyFont="1" applyFill="1" applyBorder="1">
      <alignment/>
      <protection/>
    </xf>
    <xf numFmtId="37" fontId="34" fillId="0" borderId="0" xfId="63" applyFont="1">
      <alignment/>
      <protection/>
    </xf>
    <xf numFmtId="37" fontId="32" fillId="0" borderId="46" xfId="63" applyFont="1" applyBorder="1">
      <alignment/>
      <protection/>
    </xf>
    <xf numFmtId="37" fontId="29" fillId="0" borderId="47" xfId="63" applyFont="1" applyFill="1" applyBorder="1" applyAlignment="1">
      <alignment vertical="center"/>
      <protection/>
    </xf>
    <xf numFmtId="37" fontId="31" fillId="0" borderId="48" xfId="63" applyFont="1" applyFill="1" applyBorder="1" applyAlignment="1" applyProtection="1">
      <alignment horizontal="left"/>
      <protection/>
    </xf>
    <xf numFmtId="3" fontId="22" fillId="0" borderId="49" xfId="63" applyNumberFormat="1" applyFont="1" applyFill="1" applyBorder="1" applyAlignment="1">
      <alignment horizontal="right"/>
      <protection/>
    </xf>
    <xf numFmtId="3" fontId="22" fillId="0" borderId="32" xfId="63" applyNumberFormat="1" applyFont="1" applyFill="1" applyBorder="1">
      <alignment/>
      <protection/>
    </xf>
    <xf numFmtId="3" fontId="22" fillId="0" borderId="50" xfId="63" applyNumberFormat="1" applyFont="1" applyFill="1" applyBorder="1">
      <alignment/>
      <protection/>
    </xf>
    <xf numFmtId="3" fontId="22" fillId="0" borderId="51" xfId="63" applyNumberFormat="1" applyFont="1" applyFill="1" applyBorder="1">
      <alignment/>
      <protection/>
    </xf>
    <xf numFmtId="37" fontId="22" fillId="0" borderId="29" xfId="63" applyFont="1" applyFill="1" applyBorder="1" applyAlignment="1" applyProtection="1">
      <alignment horizontal="right"/>
      <protection/>
    </xf>
    <xf numFmtId="37" fontId="22" fillId="0" borderId="30" xfId="63" applyFont="1" applyFill="1" applyBorder="1" applyAlignment="1" applyProtection="1">
      <alignment horizontal="right"/>
      <protection/>
    </xf>
    <xf numFmtId="37" fontId="22" fillId="0" borderId="31" xfId="63" applyFont="1" applyFill="1" applyBorder="1" applyProtection="1">
      <alignment/>
      <protection/>
    </xf>
    <xf numFmtId="37" fontId="22" fillId="0" borderId="32" xfId="63" applyFont="1" applyFill="1" applyBorder="1" applyAlignment="1" applyProtection="1">
      <alignment horizontal="right"/>
      <protection/>
    </xf>
    <xf numFmtId="37" fontId="22" fillId="0" borderId="30" xfId="63" applyFont="1" applyFill="1" applyBorder="1" applyProtection="1">
      <alignment/>
      <protection/>
    </xf>
    <xf numFmtId="37" fontId="22" fillId="0" borderId="52" xfId="63" applyFont="1" applyFill="1" applyBorder="1" applyAlignment="1" applyProtection="1">
      <alignment horizontal="right"/>
      <protection/>
    </xf>
    <xf numFmtId="37" fontId="22" fillId="0" borderId="50" xfId="63" applyFont="1" applyBorder="1">
      <alignment/>
      <protection/>
    </xf>
    <xf numFmtId="37" fontId="22" fillId="5" borderId="49" xfId="63" applyFont="1" applyFill="1" applyBorder="1">
      <alignment/>
      <protection/>
    </xf>
    <xf numFmtId="37" fontId="22" fillId="5" borderId="53" xfId="63" applyFont="1" applyFill="1" applyBorder="1">
      <alignment/>
      <protection/>
    </xf>
    <xf numFmtId="37" fontId="28" fillId="0" borderId="15" xfId="63" applyFont="1" applyFill="1" applyBorder="1" applyAlignment="1" applyProtection="1">
      <alignment horizontal="center" vertical="center"/>
      <protection/>
    </xf>
    <xf numFmtId="3" fontId="22" fillId="0" borderId="15" xfId="63" applyNumberFormat="1" applyFont="1" applyFill="1" applyBorder="1">
      <alignment/>
      <protection/>
    </xf>
    <xf numFmtId="37" fontId="22" fillId="0" borderId="0" xfId="63" applyFont="1" applyFill="1" applyBorder="1" applyAlignment="1" applyProtection="1">
      <alignment horizontal="right"/>
      <protection/>
    </xf>
    <xf numFmtId="37" fontId="22" fillId="5" borderId="26" xfId="63" applyFont="1" applyFill="1" applyBorder="1">
      <alignment/>
      <protection/>
    </xf>
    <xf numFmtId="37" fontId="22" fillId="5" borderId="34" xfId="63" applyFont="1" applyFill="1" applyBorder="1">
      <alignment/>
      <protection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3" fontId="34" fillId="0" borderId="26" xfId="63" applyNumberFormat="1" applyFont="1" applyFill="1" applyBorder="1" applyAlignment="1">
      <alignment horizontal="right"/>
      <protection/>
    </xf>
    <xf numFmtId="3" fontId="34" fillId="0" borderId="27" xfId="63" applyNumberFormat="1" applyFont="1" applyFill="1" applyBorder="1">
      <alignment/>
      <protection/>
    </xf>
    <xf numFmtId="3" fontId="34" fillId="0" borderId="33" xfId="63" applyNumberFormat="1" applyFont="1" applyFill="1" applyBorder="1">
      <alignment/>
      <protection/>
    </xf>
    <xf numFmtId="3" fontId="34" fillId="0" borderId="28" xfId="63" applyNumberFormat="1" applyFont="1" applyFill="1" applyBorder="1">
      <alignment/>
      <protection/>
    </xf>
    <xf numFmtId="3" fontId="34" fillId="0" borderId="15" xfId="63" applyNumberFormat="1" applyFont="1" applyFill="1" applyBorder="1">
      <alignment/>
      <protection/>
    </xf>
    <xf numFmtId="3" fontId="34" fillId="0" borderId="44" xfId="63" applyNumberFormat="1" applyFont="1" applyFill="1" applyBorder="1" applyAlignment="1">
      <alignment horizontal="right"/>
      <protection/>
    </xf>
    <xf numFmtId="37" fontId="34" fillId="0" borderId="45" xfId="63" applyFont="1" applyFill="1" applyBorder="1" applyProtection="1">
      <alignment/>
      <protection/>
    </xf>
    <xf numFmtId="37" fontId="34" fillId="0" borderId="27" xfId="63" applyFont="1" applyFill="1" applyBorder="1" applyAlignment="1" applyProtection="1">
      <alignment horizontal="right"/>
      <protection/>
    </xf>
    <xf numFmtId="37" fontId="34" fillId="0" borderId="44" xfId="63" applyFont="1" applyFill="1" applyBorder="1" applyAlignment="1" applyProtection="1">
      <alignment horizontal="right"/>
      <protection/>
    </xf>
    <xf numFmtId="37" fontId="34" fillId="0" borderId="44" xfId="63" applyFont="1" applyFill="1" applyBorder="1" applyProtection="1">
      <alignment/>
      <protection/>
    </xf>
    <xf numFmtId="37" fontId="34" fillId="0" borderId="0" xfId="63" applyFont="1" applyFill="1" applyBorder="1" applyAlignment="1" applyProtection="1">
      <alignment horizontal="right"/>
      <protection/>
    </xf>
    <xf numFmtId="37" fontId="34" fillId="0" borderId="33" xfId="63" applyFont="1" applyBorder="1">
      <alignment/>
      <protection/>
    </xf>
    <xf numFmtId="37" fontId="34" fillId="5" borderId="26" xfId="63" applyFont="1" applyFill="1" applyBorder="1">
      <alignment/>
      <protection/>
    </xf>
    <xf numFmtId="37" fontId="34" fillId="5" borderId="34" xfId="63" applyFont="1" applyFill="1" applyBorder="1">
      <alignment/>
      <protection/>
    </xf>
    <xf numFmtId="37" fontId="34" fillId="0" borderId="0" xfId="63" applyFont="1">
      <alignment/>
      <protection/>
    </xf>
    <xf numFmtId="37" fontId="36" fillId="0" borderId="47" xfId="63" applyFont="1" applyFill="1" applyBorder="1" applyAlignment="1" applyProtection="1">
      <alignment horizontal="left"/>
      <protection/>
    </xf>
    <xf numFmtId="37" fontId="22" fillId="0" borderId="49" xfId="63" applyFont="1" applyFill="1" applyBorder="1" applyAlignment="1" applyProtection="1">
      <alignment horizontal="right"/>
      <protection/>
    </xf>
    <xf numFmtId="37" fontId="22" fillId="0" borderId="50" xfId="63" applyFont="1" applyFill="1" applyBorder="1" applyAlignment="1" applyProtection="1">
      <alignment horizontal="right"/>
      <protection/>
    </xf>
    <xf numFmtId="37" fontId="22" fillId="0" borderId="51" xfId="63" applyFont="1" applyFill="1" applyBorder="1" applyAlignment="1" applyProtection="1">
      <alignment horizontal="right"/>
      <protection/>
    </xf>
    <xf numFmtId="37" fontId="22" fillId="0" borderId="47" xfId="63" applyFont="1" applyFill="1" applyBorder="1" applyAlignment="1" applyProtection="1">
      <alignment horizontal="right"/>
      <protection/>
    </xf>
    <xf numFmtId="37" fontId="22" fillId="0" borderId="52" xfId="63" applyFont="1" applyBorder="1" applyAlignment="1" applyProtection="1">
      <alignment horizontal="right"/>
      <protection/>
    </xf>
    <xf numFmtId="37" fontId="37" fillId="0" borderId="15" xfId="63" applyFont="1" applyFill="1" applyBorder="1" applyAlignment="1" applyProtection="1">
      <alignment horizontal="left"/>
      <protection/>
    </xf>
    <xf numFmtId="3" fontId="22" fillId="0" borderId="54" xfId="63" applyNumberFormat="1" applyFont="1" applyFill="1" applyBorder="1" applyAlignment="1">
      <alignment horizontal="right"/>
      <protection/>
    </xf>
    <xf numFmtId="3" fontId="22" fillId="0" borderId="27" xfId="63" applyNumberFormat="1" applyFont="1" applyFill="1" applyBorder="1" applyAlignment="1">
      <alignment horizontal="right"/>
      <protection/>
    </xf>
    <xf numFmtId="37" fontId="22" fillId="0" borderId="0" xfId="63" applyFont="1" applyBorder="1" applyAlignment="1" applyProtection="1">
      <alignment horizontal="right"/>
      <protection/>
    </xf>
    <xf numFmtId="37" fontId="22" fillId="5" borderId="26" xfId="63" applyFont="1" applyFill="1" applyBorder="1">
      <alignment/>
      <protection/>
    </xf>
    <xf numFmtId="37" fontId="22" fillId="5" borderId="55" xfId="63" applyFont="1" applyFill="1" applyBorder="1">
      <alignment/>
      <protection/>
    </xf>
    <xf numFmtId="37" fontId="38" fillId="0" borderId="47" xfId="63" applyFont="1" applyFill="1" applyBorder="1" applyAlignment="1" applyProtection="1">
      <alignment horizontal="left"/>
      <protection/>
    </xf>
    <xf numFmtId="37" fontId="22" fillId="5" borderId="47" xfId="63" applyFont="1" applyFill="1" applyBorder="1">
      <alignment/>
      <protection/>
    </xf>
    <xf numFmtId="37" fontId="22" fillId="0" borderId="16" xfId="63" applyFont="1" applyFill="1" applyBorder="1">
      <alignment/>
      <protection/>
    </xf>
    <xf numFmtId="2" fontId="29" fillId="0" borderId="26" xfId="63" applyNumberFormat="1" applyFont="1" applyFill="1" applyBorder="1" applyAlignment="1" applyProtection="1">
      <alignment horizontal="right" indent="1"/>
      <protection/>
    </xf>
    <xf numFmtId="2" fontId="29" fillId="0" borderId="27" xfId="63" applyNumberFormat="1" applyFont="1" applyFill="1" applyBorder="1" applyAlignment="1" applyProtection="1">
      <alignment horizontal="center"/>
      <protection/>
    </xf>
    <xf numFmtId="2" fontId="29" fillId="0" borderId="33" xfId="63" applyNumberFormat="1" applyFont="1" applyFill="1" applyBorder="1" applyAlignment="1" applyProtection="1">
      <alignment horizontal="center"/>
      <protection/>
    </xf>
    <xf numFmtId="2" fontId="29" fillId="0" borderId="28" xfId="63" applyNumberFormat="1" applyFont="1" applyFill="1" applyBorder="1" applyAlignment="1" applyProtection="1">
      <alignment horizontal="center"/>
      <protection/>
    </xf>
    <xf numFmtId="2" fontId="29" fillId="0" borderId="43" xfId="63" applyNumberFormat="1" applyFont="1" applyFill="1" applyBorder="1" applyAlignment="1" applyProtection="1">
      <alignment horizontal="right" indent="1"/>
      <protection/>
    </xf>
    <xf numFmtId="2" fontId="29" fillId="0" borderId="44" xfId="63" applyNumberFormat="1" applyFont="1" applyFill="1" applyBorder="1" applyAlignment="1" applyProtection="1">
      <alignment horizontal="right" indent="1"/>
      <protection/>
    </xf>
    <xf numFmtId="2" fontId="29" fillId="0" borderId="54" xfId="63" applyNumberFormat="1" applyFont="1" applyFill="1" applyBorder="1" applyAlignment="1" applyProtection="1">
      <alignment horizontal="center"/>
      <protection/>
    </xf>
    <xf numFmtId="2" fontId="29" fillId="0" borderId="44" xfId="63" applyNumberFormat="1" applyFont="1" applyFill="1" applyBorder="1" applyAlignment="1" applyProtection="1">
      <alignment horizontal="center"/>
      <protection/>
    </xf>
    <xf numFmtId="2" fontId="29" fillId="5" borderId="15" xfId="63" applyNumberFormat="1" applyFont="1" applyFill="1" applyBorder="1" applyAlignment="1" applyProtection="1">
      <alignment horizontal="right" indent="1"/>
      <protection/>
    </xf>
    <xf numFmtId="2" fontId="29" fillId="5" borderId="34" xfId="63" applyNumberFormat="1" applyFont="1" applyFill="1" applyBorder="1" applyAlignment="1" applyProtection="1">
      <alignment horizontal="center"/>
      <protection/>
    </xf>
    <xf numFmtId="37" fontId="37" fillId="0" borderId="46" xfId="63" applyFont="1" applyFill="1" applyBorder="1" applyAlignment="1" applyProtection="1">
      <alignment horizontal="left"/>
      <protection/>
    </xf>
    <xf numFmtId="37" fontId="22" fillId="0" borderId="56" xfId="63" applyFont="1" applyFill="1" applyBorder="1">
      <alignment/>
      <protection/>
    </xf>
    <xf numFmtId="2" fontId="29" fillId="0" borderId="57" xfId="63" applyNumberFormat="1" applyFont="1" applyFill="1" applyBorder="1" applyProtection="1">
      <alignment/>
      <protection/>
    </xf>
    <xf numFmtId="2" fontId="29" fillId="0" borderId="58" xfId="63" applyNumberFormat="1" applyFont="1" applyFill="1" applyBorder="1" applyProtection="1">
      <alignment/>
      <protection/>
    </xf>
    <xf numFmtId="2" fontId="29" fillId="0" borderId="59" xfId="63" applyNumberFormat="1" applyFont="1" applyFill="1" applyBorder="1" applyAlignment="1" applyProtection="1">
      <alignment horizontal="center"/>
      <protection/>
    </xf>
    <xf numFmtId="2" fontId="29" fillId="0" borderId="60" xfId="63" applyNumberFormat="1" applyFont="1" applyFill="1" applyBorder="1" applyAlignment="1" applyProtection="1">
      <alignment horizontal="center"/>
      <protection/>
    </xf>
    <xf numFmtId="2" fontId="29" fillId="0" borderId="61" xfId="63" applyNumberFormat="1" applyFont="1" applyFill="1" applyBorder="1" applyAlignment="1" applyProtection="1">
      <alignment horizontal="right" indent="1"/>
      <protection/>
    </xf>
    <xf numFmtId="2" fontId="29" fillId="0" borderId="62" xfId="63" applyNumberFormat="1" applyFont="1" applyFill="1" applyBorder="1" applyAlignment="1" applyProtection="1">
      <alignment horizontal="right" indent="1"/>
      <protection/>
    </xf>
    <xf numFmtId="2" fontId="29" fillId="0" borderId="63" xfId="63" applyNumberFormat="1" applyFont="1" applyFill="1" applyBorder="1" applyAlignment="1" applyProtection="1">
      <alignment horizontal="right" indent="1"/>
      <protection/>
    </xf>
    <xf numFmtId="2" fontId="29" fillId="0" borderId="58" xfId="63" applyNumberFormat="1" applyFont="1" applyFill="1" applyBorder="1" applyAlignment="1" applyProtection="1">
      <alignment horizontal="right" indent="1"/>
      <protection/>
    </xf>
    <xf numFmtId="2" fontId="29" fillId="0" borderId="64" xfId="63" applyNumberFormat="1" applyFont="1" applyBorder="1" applyAlignment="1" applyProtection="1">
      <alignment horizontal="right" indent="1"/>
      <protection/>
    </xf>
    <xf numFmtId="37" fontId="29" fillId="0" borderId="59" xfId="63" applyFont="1" applyBorder="1">
      <alignment/>
      <protection/>
    </xf>
    <xf numFmtId="2" fontId="29" fillId="5" borderId="46" xfId="63" applyNumberFormat="1" applyFont="1" applyFill="1" applyBorder="1">
      <alignment/>
      <protection/>
    </xf>
    <xf numFmtId="2" fontId="29" fillId="5" borderId="55" xfId="63" applyNumberFormat="1" applyFont="1" applyFill="1" applyBorder="1">
      <alignment/>
      <protection/>
    </xf>
    <xf numFmtId="37" fontId="38" fillId="0" borderId="15" xfId="63" applyFont="1" applyFill="1" applyBorder="1" applyAlignment="1" applyProtection="1">
      <alignment horizontal="left"/>
      <protection/>
    </xf>
    <xf numFmtId="2" fontId="29" fillId="0" borderId="26" xfId="63" applyNumberFormat="1" applyFont="1" applyFill="1" applyBorder="1" applyProtection="1">
      <alignment/>
      <protection/>
    </xf>
    <xf numFmtId="2" fontId="29" fillId="0" borderId="27" xfId="63" applyNumberFormat="1" applyFont="1" applyFill="1" applyBorder="1" applyProtection="1">
      <alignment/>
      <protection/>
    </xf>
    <xf numFmtId="2" fontId="29" fillId="0" borderId="45" xfId="63" applyNumberFormat="1" applyFont="1" applyFill="1" applyBorder="1" applyAlignment="1" applyProtection="1">
      <alignment horizontal="right" indent="1"/>
      <protection/>
    </xf>
    <xf numFmtId="2" fontId="29" fillId="0" borderId="27" xfId="63" applyNumberFormat="1" applyFont="1" applyFill="1" applyBorder="1" applyAlignment="1" applyProtection="1">
      <alignment horizontal="right" indent="1"/>
      <protection/>
    </xf>
    <xf numFmtId="2" fontId="29" fillId="0" borderId="0" xfId="63" applyNumberFormat="1" applyFont="1" applyBorder="1" applyAlignment="1" applyProtection="1">
      <alignment horizontal="right" indent="1"/>
      <protection/>
    </xf>
    <xf numFmtId="37" fontId="29" fillId="0" borderId="33" xfId="63" applyFont="1" applyBorder="1">
      <alignment/>
      <protection/>
    </xf>
    <xf numFmtId="2" fontId="29" fillId="5" borderId="15" xfId="63" applyNumberFormat="1" applyFont="1" applyFill="1" applyBorder="1">
      <alignment/>
      <protection/>
    </xf>
    <xf numFmtId="2" fontId="29" fillId="5" borderId="34" xfId="63" applyNumberFormat="1" applyFont="1" applyFill="1" applyBorder="1">
      <alignment/>
      <protection/>
    </xf>
    <xf numFmtId="37" fontId="37" fillId="0" borderId="17" xfId="63" applyFont="1" applyFill="1" applyBorder="1" applyAlignment="1" applyProtection="1">
      <alignment horizontal="left"/>
      <protection/>
    </xf>
    <xf numFmtId="37" fontId="31" fillId="0" borderId="19" xfId="63" applyFont="1" applyFill="1" applyBorder="1" applyAlignment="1" applyProtection="1">
      <alignment horizontal="left"/>
      <protection/>
    </xf>
    <xf numFmtId="2" fontId="29" fillId="0" borderId="35" xfId="63" applyNumberFormat="1" applyFont="1" applyFill="1" applyBorder="1" applyAlignment="1" applyProtection="1">
      <alignment horizontal="right" indent="1"/>
      <protection/>
    </xf>
    <xf numFmtId="2" fontId="29" fillId="0" borderId="36" xfId="63" applyNumberFormat="1" applyFont="1" applyFill="1" applyBorder="1" applyAlignment="1" applyProtection="1">
      <alignment horizontal="center"/>
      <protection/>
    </xf>
    <xf numFmtId="2" fontId="29" fillId="0" borderId="41" xfId="63" applyNumberFormat="1" applyFont="1" applyFill="1" applyBorder="1" applyAlignment="1" applyProtection="1">
      <alignment horizontal="center"/>
      <protection/>
    </xf>
    <xf numFmtId="2" fontId="29" fillId="0" borderId="37" xfId="63" applyNumberFormat="1" applyFont="1" applyFill="1" applyBorder="1" applyAlignment="1" applyProtection="1">
      <alignment horizontal="center"/>
      <protection/>
    </xf>
    <xf numFmtId="2" fontId="29" fillId="0" borderId="38" xfId="63" applyNumberFormat="1" applyFont="1" applyFill="1" applyBorder="1" applyAlignment="1" applyProtection="1">
      <alignment horizontal="right" indent="1"/>
      <protection/>
    </xf>
    <xf numFmtId="2" fontId="29" fillId="0" borderId="39" xfId="63" applyNumberFormat="1" applyFont="1" applyFill="1" applyBorder="1" applyAlignment="1" applyProtection="1">
      <alignment horizontal="right" indent="1"/>
      <protection/>
    </xf>
    <xf numFmtId="2" fontId="29" fillId="0" borderId="40" xfId="63" applyNumberFormat="1" applyFont="1" applyFill="1" applyBorder="1" applyAlignment="1" applyProtection="1">
      <alignment horizontal="center"/>
      <protection/>
    </xf>
    <xf numFmtId="2" fontId="29" fillId="0" borderId="39" xfId="63" applyNumberFormat="1" applyFont="1" applyFill="1" applyBorder="1" applyAlignment="1" applyProtection="1">
      <alignment horizontal="center"/>
      <protection/>
    </xf>
    <xf numFmtId="2" fontId="29" fillId="0" borderId="39" xfId="63" applyNumberFormat="1" applyFont="1" applyBorder="1" applyAlignment="1" applyProtection="1">
      <alignment horizontal="center"/>
      <protection/>
    </xf>
    <xf numFmtId="2" fontId="29" fillId="0" borderId="41" xfId="63" applyNumberFormat="1" applyFont="1" applyBorder="1" applyAlignment="1" applyProtection="1">
      <alignment horizontal="center"/>
      <protection/>
    </xf>
    <xf numFmtId="2" fontId="29" fillId="5" borderId="17" xfId="63" applyNumberFormat="1" applyFont="1" applyFill="1" applyBorder="1" applyAlignment="1" applyProtection="1">
      <alignment horizontal="right" indent="1"/>
      <protection/>
    </xf>
    <xf numFmtId="2" fontId="29" fillId="5" borderId="42" xfId="63" applyNumberFormat="1" applyFont="1" applyFill="1" applyBorder="1" applyAlignment="1" applyProtection="1">
      <alignment horizontal="center"/>
      <protection/>
    </xf>
    <xf numFmtId="0" fontId="39" fillId="0" borderId="0" xfId="64" applyNumberFormat="1" applyFont="1" applyFill="1" applyBorder="1">
      <alignment/>
      <protection/>
    </xf>
    <xf numFmtId="37" fontId="31" fillId="0" borderId="0" xfId="63" applyFont="1" applyFill="1" applyBorder="1">
      <alignment/>
      <protection/>
    </xf>
    <xf numFmtId="39" fontId="31" fillId="0" borderId="0" xfId="63" applyNumberFormat="1" applyFont="1" applyFill="1" applyBorder="1" applyProtection="1">
      <alignment/>
      <protection/>
    </xf>
    <xf numFmtId="39" fontId="31" fillId="0" borderId="0" xfId="63" applyNumberFormat="1" applyFont="1" applyBorder="1" applyProtection="1">
      <alignment/>
      <protection/>
    </xf>
    <xf numFmtId="37" fontId="22" fillId="0" borderId="0" xfId="63" applyFont="1" applyFill="1">
      <alignment/>
      <protection/>
    </xf>
    <xf numFmtId="2" fontId="22" fillId="0" borderId="0" xfId="63" applyNumberFormat="1" applyFont="1" applyFill="1">
      <alignment/>
      <protection/>
    </xf>
    <xf numFmtId="4" fontId="22" fillId="0" borderId="0" xfId="63" applyNumberFormat="1" applyFont="1">
      <alignment/>
      <protection/>
    </xf>
    <xf numFmtId="0" fontId="22" fillId="0" borderId="0" xfId="69" applyFont="1">
      <alignment/>
      <protection/>
    </xf>
    <xf numFmtId="37" fontId="41" fillId="2" borderId="10" xfId="45" applyFont="1" applyFill="1" applyBorder="1" applyAlignment="1">
      <alignment horizontal="center"/>
    </xf>
    <xf numFmtId="37" fontId="41" fillId="2" borderId="11" xfId="45" applyFont="1" applyFill="1" applyBorder="1" applyAlignment="1">
      <alignment horizontal="center"/>
    </xf>
    <xf numFmtId="0" fontId="25" fillId="7" borderId="10" xfId="69" applyFont="1" applyFill="1" applyBorder="1" applyAlignment="1">
      <alignment horizontal="center" vertical="center"/>
      <protection/>
    </xf>
    <xf numFmtId="0" fontId="25" fillId="7" borderId="65" xfId="69" applyFont="1" applyFill="1" applyBorder="1" applyAlignment="1">
      <alignment horizontal="center" vertical="center"/>
      <protection/>
    </xf>
    <xf numFmtId="0" fontId="25" fillId="7" borderId="11" xfId="69" applyFont="1" applyFill="1" applyBorder="1" applyAlignment="1">
      <alignment horizontal="center" vertical="center"/>
      <protection/>
    </xf>
    <xf numFmtId="1" fontId="31" fillId="7" borderId="66" xfId="69" applyNumberFormat="1" applyFont="1" applyFill="1" applyBorder="1" applyAlignment="1">
      <alignment horizontal="center" vertical="center" wrapText="1"/>
      <protection/>
    </xf>
    <xf numFmtId="0" fontId="31" fillId="7" borderId="10" xfId="69" applyFont="1" applyFill="1" applyBorder="1" applyAlignment="1">
      <alignment horizontal="center"/>
      <protection/>
    </xf>
    <xf numFmtId="0" fontId="31" fillId="7" borderId="65" xfId="69" applyFont="1" applyFill="1" applyBorder="1" applyAlignment="1">
      <alignment horizontal="center"/>
      <protection/>
    </xf>
    <xf numFmtId="0" fontId="31" fillId="7" borderId="52" xfId="69" applyFont="1" applyFill="1" applyBorder="1" applyAlignment="1">
      <alignment horizontal="center"/>
      <protection/>
    </xf>
    <xf numFmtId="0" fontId="31" fillId="7" borderId="31" xfId="69" applyFont="1" applyFill="1" applyBorder="1" applyAlignment="1">
      <alignment horizontal="center"/>
      <protection/>
    </xf>
    <xf numFmtId="0" fontId="31" fillId="7" borderId="11" xfId="69" applyFont="1" applyFill="1" applyBorder="1" applyAlignment="1">
      <alignment horizontal="center"/>
      <protection/>
    </xf>
    <xf numFmtId="0" fontId="22" fillId="7" borderId="67" xfId="69" applyFont="1" applyFill="1" applyBorder="1" applyAlignment="1">
      <alignment vertical="center"/>
      <protection/>
    </xf>
    <xf numFmtId="49" fontId="31" fillId="7" borderId="68" xfId="69" applyNumberFormat="1" applyFont="1" applyFill="1" applyBorder="1" applyAlignment="1">
      <alignment horizontal="center" vertical="center" wrapText="1"/>
      <protection/>
    </xf>
    <xf numFmtId="49" fontId="31" fillId="7" borderId="69" xfId="69" applyNumberFormat="1" applyFont="1" applyFill="1" applyBorder="1" applyAlignment="1">
      <alignment horizontal="center" vertical="center" wrapText="1"/>
      <protection/>
    </xf>
    <xf numFmtId="49" fontId="31" fillId="7" borderId="70" xfId="69" applyNumberFormat="1" applyFont="1" applyFill="1" applyBorder="1" applyAlignment="1">
      <alignment horizontal="center" vertical="center" wrapText="1"/>
      <protection/>
    </xf>
    <xf numFmtId="49" fontId="22" fillId="0" borderId="0" xfId="69" applyNumberFormat="1" applyFont="1" applyAlignment="1">
      <alignment horizontal="center" vertical="center" wrapText="1"/>
      <protection/>
    </xf>
    <xf numFmtId="0" fontId="33" fillId="0" borderId="71" xfId="69" applyNumberFormat="1" applyFont="1" applyBorder="1">
      <alignment/>
      <protection/>
    </xf>
    <xf numFmtId="3" fontId="33" fillId="0" borderId="72" xfId="69" applyNumberFormat="1" applyFont="1" applyBorder="1">
      <alignment/>
      <protection/>
    </xf>
    <xf numFmtId="10" fontId="33" fillId="0" borderId="73" xfId="69" applyNumberFormat="1" applyFont="1" applyBorder="1">
      <alignment/>
      <protection/>
    </xf>
    <xf numFmtId="2" fontId="33" fillId="0" borderId="74" xfId="69" applyNumberFormat="1" applyFont="1" applyBorder="1">
      <alignment/>
      <protection/>
    </xf>
    <xf numFmtId="2" fontId="33" fillId="0" borderId="73" xfId="69" applyNumberFormat="1" applyFont="1" applyBorder="1">
      <alignment/>
      <protection/>
    </xf>
    <xf numFmtId="0" fontId="33" fillId="0" borderId="0" xfId="69" applyFont="1">
      <alignment/>
      <protection/>
    </xf>
    <xf numFmtId="0" fontId="22" fillId="0" borderId="75" xfId="69" applyNumberFormat="1" applyFont="1" applyBorder="1" quotePrefix="1">
      <alignment/>
      <protection/>
    </xf>
    <xf numFmtId="3" fontId="22" fillId="0" borderId="76" xfId="69" applyNumberFormat="1" applyFont="1" applyBorder="1">
      <alignment/>
      <protection/>
    </xf>
    <xf numFmtId="10" fontId="22" fillId="0" borderId="77" xfId="69" applyNumberFormat="1" applyFont="1" applyBorder="1">
      <alignment/>
      <protection/>
    </xf>
    <xf numFmtId="2" fontId="22" fillId="0" borderId="78" xfId="69" applyNumberFormat="1" applyFont="1" applyBorder="1" applyAlignment="1">
      <alignment horizontal="right"/>
      <protection/>
    </xf>
    <xf numFmtId="2" fontId="22" fillId="0" borderId="78" xfId="69" applyNumberFormat="1" applyFont="1" applyBorder="1">
      <alignment/>
      <protection/>
    </xf>
    <xf numFmtId="0" fontId="22" fillId="0" borderId="79" xfId="69" applyNumberFormat="1" applyFont="1" applyBorder="1" quotePrefix="1">
      <alignment/>
      <protection/>
    </xf>
    <xf numFmtId="3" fontId="22" fillId="0" borderId="80" xfId="69" applyNumberFormat="1" applyFont="1" applyBorder="1">
      <alignment/>
      <protection/>
    </xf>
    <xf numFmtId="10" fontId="22" fillId="0" borderId="59" xfId="69" applyNumberFormat="1" applyFont="1" applyBorder="1">
      <alignment/>
      <protection/>
    </xf>
    <xf numFmtId="2" fontId="22" fillId="0" borderId="81" xfId="69" applyNumberFormat="1" applyFont="1" applyBorder="1" applyAlignment="1">
      <alignment horizontal="right"/>
      <protection/>
    </xf>
    <xf numFmtId="2" fontId="22" fillId="0" borderId="81" xfId="69" applyNumberFormat="1" applyFont="1" applyBorder="1">
      <alignment/>
      <protection/>
    </xf>
    <xf numFmtId="0" fontId="42" fillId="0" borderId="0" xfId="64" applyNumberFormat="1" applyFont="1" applyFill="1" applyBorder="1">
      <alignment/>
      <protection/>
    </xf>
    <xf numFmtId="0" fontId="22" fillId="0" borderId="0" xfId="70" applyFont="1">
      <alignment/>
      <protection/>
    </xf>
    <xf numFmtId="0" fontId="25" fillId="7" borderId="10" xfId="70" applyFont="1" applyFill="1" applyBorder="1" applyAlignment="1">
      <alignment horizontal="center" vertical="center"/>
      <protection/>
    </xf>
    <xf numFmtId="0" fontId="25" fillId="7" borderId="65" xfId="70" applyFont="1" applyFill="1" applyBorder="1" applyAlignment="1">
      <alignment horizontal="center" vertical="center"/>
      <protection/>
    </xf>
    <xf numFmtId="0" fontId="25" fillId="7" borderId="11" xfId="70" applyFont="1" applyFill="1" applyBorder="1" applyAlignment="1">
      <alignment horizontal="center" vertical="center"/>
      <protection/>
    </xf>
    <xf numFmtId="1" fontId="31" fillId="7" borderId="66" xfId="70" applyNumberFormat="1" applyFont="1" applyFill="1" applyBorder="1" applyAlignment="1">
      <alignment horizontal="center" vertical="center" wrapText="1"/>
      <protection/>
    </xf>
    <xf numFmtId="0" fontId="31" fillId="7" borderId="10" xfId="70" applyFont="1" applyFill="1" applyBorder="1" applyAlignment="1">
      <alignment horizontal="center"/>
      <protection/>
    </xf>
    <xf numFmtId="0" fontId="31" fillId="7" borderId="65" xfId="70" applyFont="1" applyFill="1" applyBorder="1" applyAlignment="1">
      <alignment horizontal="center"/>
      <protection/>
    </xf>
    <xf numFmtId="0" fontId="31" fillId="7" borderId="52" xfId="70" applyFont="1" applyFill="1" applyBorder="1" applyAlignment="1">
      <alignment horizontal="center"/>
      <protection/>
    </xf>
    <xf numFmtId="0" fontId="31" fillId="7" borderId="31" xfId="70" applyFont="1" applyFill="1" applyBorder="1" applyAlignment="1">
      <alignment horizontal="center"/>
      <protection/>
    </xf>
    <xf numFmtId="0" fontId="31" fillId="7" borderId="11" xfId="70" applyFont="1" applyFill="1" applyBorder="1" applyAlignment="1">
      <alignment horizontal="center"/>
      <protection/>
    </xf>
    <xf numFmtId="0" fontId="22" fillId="7" borderId="67" xfId="70" applyFont="1" applyFill="1" applyBorder="1" applyAlignment="1">
      <alignment vertical="center"/>
      <protection/>
    </xf>
    <xf numFmtId="49" fontId="31" fillId="7" borderId="68" xfId="70" applyNumberFormat="1" applyFont="1" applyFill="1" applyBorder="1" applyAlignment="1">
      <alignment horizontal="center" vertical="center" wrapText="1"/>
      <protection/>
    </xf>
    <xf numFmtId="49" fontId="31" fillId="7" borderId="69" xfId="70" applyNumberFormat="1" applyFont="1" applyFill="1" applyBorder="1" applyAlignment="1">
      <alignment horizontal="center" vertical="center" wrapText="1"/>
      <protection/>
    </xf>
    <xf numFmtId="49" fontId="31" fillId="7" borderId="70" xfId="70" applyNumberFormat="1" applyFont="1" applyFill="1" applyBorder="1" applyAlignment="1">
      <alignment horizontal="center" vertical="center" wrapText="1"/>
      <protection/>
    </xf>
    <xf numFmtId="49" fontId="22" fillId="0" borderId="0" xfId="70" applyNumberFormat="1" applyFont="1" applyAlignment="1">
      <alignment horizontal="center" vertical="center" wrapText="1"/>
      <protection/>
    </xf>
    <xf numFmtId="0" fontId="33" fillId="0" borderId="82" xfId="70" applyNumberFormat="1" applyFont="1" applyBorder="1">
      <alignment/>
      <protection/>
    </xf>
    <xf numFmtId="3" fontId="33" fillId="0" borderId="83" xfId="70" applyNumberFormat="1" applyFont="1" applyBorder="1">
      <alignment/>
      <protection/>
    </xf>
    <xf numFmtId="10" fontId="33" fillId="0" borderId="84" xfId="70" applyNumberFormat="1" applyFont="1" applyBorder="1">
      <alignment/>
      <protection/>
    </xf>
    <xf numFmtId="2" fontId="33" fillId="0" borderId="85" xfId="70" applyNumberFormat="1" applyFont="1" applyBorder="1">
      <alignment/>
      <protection/>
    </xf>
    <xf numFmtId="2" fontId="33" fillId="0" borderId="84" xfId="70" applyNumberFormat="1" applyFont="1" applyBorder="1">
      <alignment/>
      <protection/>
    </xf>
    <xf numFmtId="0" fontId="33" fillId="0" borderId="0" xfId="70" applyFont="1">
      <alignment/>
      <protection/>
    </xf>
    <xf numFmtId="0" fontId="22" fillId="0" borderId="86" xfId="70" applyNumberFormat="1" applyFont="1" applyBorder="1" quotePrefix="1">
      <alignment/>
      <protection/>
    </xf>
    <xf numFmtId="3" fontId="22" fillId="0" borderId="87" xfId="70" applyNumberFormat="1" applyFont="1" applyBorder="1">
      <alignment/>
      <protection/>
    </xf>
    <xf numFmtId="10" fontId="22" fillId="0" borderId="77" xfId="70" applyNumberFormat="1" applyFont="1" applyBorder="1">
      <alignment/>
      <protection/>
    </xf>
    <xf numFmtId="2" fontId="22" fillId="0" borderId="78" xfId="70" applyNumberFormat="1" applyFont="1" applyBorder="1" applyAlignment="1">
      <alignment horizontal="right"/>
      <protection/>
    </xf>
    <xf numFmtId="2" fontId="22" fillId="0" borderId="78" xfId="70" applyNumberFormat="1" applyFont="1" applyBorder="1">
      <alignment/>
      <protection/>
    </xf>
    <xf numFmtId="0" fontId="22" fillId="0" borderId="75" xfId="70" applyNumberFormat="1" applyFont="1" applyBorder="1" quotePrefix="1">
      <alignment/>
      <protection/>
    </xf>
    <xf numFmtId="3" fontId="22" fillId="0" borderId="76" xfId="70" applyNumberFormat="1" applyFont="1" applyBorder="1">
      <alignment/>
      <protection/>
    </xf>
    <xf numFmtId="0" fontId="22" fillId="0" borderId="79" xfId="70" applyNumberFormat="1" applyFont="1" applyBorder="1">
      <alignment/>
      <protection/>
    </xf>
    <xf numFmtId="3" fontId="22" fillId="0" borderId="80" xfId="70" applyNumberFormat="1" applyFont="1" applyBorder="1">
      <alignment/>
      <protection/>
    </xf>
    <xf numFmtId="10" fontId="22" fillId="0" borderId="59" xfId="70" applyNumberFormat="1" applyFont="1" applyBorder="1">
      <alignment/>
      <protection/>
    </xf>
    <xf numFmtId="2" fontId="22" fillId="0" borderId="81" xfId="70" applyNumberFormat="1" applyFont="1" applyBorder="1" applyAlignment="1">
      <alignment horizontal="right"/>
      <protection/>
    </xf>
    <xf numFmtId="2" fontId="22" fillId="0" borderId="81" xfId="70" applyNumberFormat="1" applyFont="1" applyBorder="1">
      <alignment/>
      <protection/>
    </xf>
    <xf numFmtId="0" fontId="22" fillId="0" borderId="0" xfId="71" applyFont="1">
      <alignment/>
      <protection/>
    </xf>
    <xf numFmtId="0" fontId="25" fillId="7" borderId="88" xfId="71" applyFont="1" applyFill="1" applyBorder="1" applyAlignment="1">
      <alignment horizontal="center" vertical="center"/>
      <protection/>
    </xf>
    <xf numFmtId="0" fontId="25" fillId="7" borderId="52" xfId="71" applyFont="1" applyFill="1" applyBorder="1" applyAlignment="1">
      <alignment horizontal="center" vertical="center"/>
      <protection/>
    </xf>
    <xf numFmtId="0" fontId="25" fillId="7" borderId="31" xfId="71" applyFont="1" applyFill="1" applyBorder="1" applyAlignment="1">
      <alignment horizontal="center" vertical="center"/>
      <protection/>
    </xf>
    <xf numFmtId="1" fontId="27" fillId="7" borderId="89" xfId="71" applyNumberFormat="1" applyFont="1" applyFill="1" applyBorder="1" applyAlignment="1">
      <alignment horizontal="center" vertical="center" wrapText="1"/>
      <protection/>
    </xf>
    <xf numFmtId="0" fontId="31" fillId="7" borderId="68" xfId="71" applyFont="1" applyFill="1" applyBorder="1" applyAlignment="1">
      <alignment horizontal="center"/>
      <protection/>
    </xf>
    <xf numFmtId="0" fontId="31" fillId="7" borderId="90" xfId="71" applyFont="1" applyFill="1" applyBorder="1" applyAlignment="1">
      <alignment horizontal="center"/>
      <protection/>
    </xf>
    <xf numFmtId="0" fontId="31" fillId="7" borderId="69" xfId="71" applyFont="1" applyFill="1" applyBorder="1" applyAlignment="1">
      <alignment horizontal="center"/>
      <protection/>
    </xf>
    <xf numFmtId="0" fontId="31" fillId="7" borderId="91" xfId="71" applyFont="1" applyFill="1" applyBorder="1" applyAlignment="1">
      <alignment horizontal="center"/>
      <protection/>
    </xf>
    <xf numFmtId="0" fontId="29" fillId="7" borderId="92" xfId="71" applyFont="1" applyFill="1" applyBorder="1" applyAlignment="1">
      <alignment vertical="center"/>
      <protection/>
    </xf>
    <xf numFmtId="49" fontId="31" fillId="7" borderId="93" xfId="71" applyNumberFormat="1" applyFont="1" applyFill="1" applyBorder="1" applyAlignment="1">
      <alignment horizontal="center" vertical="center" wrapText="1"/>
      <protection/>
    </xf>
    <xf numFmtId="49" fontId="22" fillId="7" borderId="93" xfId="71" applyNumberFormat="1" applyFont="1" applyFill="1" applyBorder="1">
      <alignment/>
      <protection/>
    </xf>
    <xf numFmtId="49" fontId="22" fillId="7" borderId="94" xfId="71" applyNumberFormat="1" applyFont="1" applyFill="1" applyBorder="1">
      <alignment/>
      <protection/>
    </xf>
    <xf numFmtId="1" fontId="31" fillId="7" borderId="70" xfId="71" applyNumberFormat="1" applyFont="1" applyFill="1" applyBorder="1" applyAlignment="1">
      <alignment horizontal="center" vertical="center" wrapText="1"/>
      <protection/>
    </xf>
    <xf numFmtId="49" fontId="31" fillId="7" borderId="71" xfId="71" applyNumberFormat="1" applyFont="1" applyFill="1" applyBorder="1" applyAlignment="1">
      <alignment horizontal="center" vertical="center" wrapText="1"/>
      <protection/>
    </xf>
    <xf numFmtId="1" fontId="31" fillId="7" borderId="77" xfId="71" applyNumberFormat="1" applyFont="1" applyFill="1" applyBorder="1" applyAlignment="1">
      <alignment horizontal="center" vertical="center" wrapText="1"/>
      <protection/>
    </xf>
    <xf numFmtId="1" fontId="31" fillId="7" borderId="74" xfId="71" applyNumberFormat="1" applyFont="1" applyFill="1" applyBorder="1" applyAlignment="1">
      <alignment horizontal="center" vertical="center" wrapText="1"/>
      <protection/>
    </xf>
    <xf numFmtId="1" fontId="22" fillId="0" borderId="0" xfId="71" applyNumberFormat="1" applyFont="1" applyAlignment="1">
      <alignment horizontal="center" vertical="center" wrapText="1"/>
      <protection/>
    </xf>
    <xf numFmtId="0" fontId="29" fillId="7" borderId="95" xfId="71" applyFont="1" applyFill="1" applyBorder="1" applyAlignment="1">
      <alignment vertical="center"/>
      <protection/>
    </xf>
    <xf numFmtId="49" fontId="31" fillId="7" borderId="96" xfId="71" applyNumberFormat="1" applyFont="1" applyFill="1" applyBorder="1" applyAlignment="1">
      <alignment horizontal="center" vertical="center" wrapText="1"/>
      <protection/>
    </xf>
    <xf numFmtId="49" fontId="31" fillId="7" borderId="97" xfId="71" applyNumberFormat="1" applyFont="1" applyFill="1" applyBorder="1" applyAlignment="1">
      <alignment horizontal="center" vertical="center" wrapText="1"/>
      <protection/>
    </xf>
    <xf numFmtId="0" fontId="22" fillId="7" borderId="81" xfId="71" applyFont="1" applyFill="1" applyBorder="1">
      <alignment/>
      <protection/>
    </xf>
    <xf numFmtId="49" fontId="31" fillId="7" borderId="98" xfId="71" applyNumberFormat="1" applyFont="1" applyFill="1" applyBorder="1" applyAlignment="1">
      <alignment horizontal="center" vertical="center" wrapText="1"/>
      <protection/>
    </xf>
    <xf numFmtId="49" fontId="31" fillId="7" borderId="99" xfId="71" applyNumberFormat="1" applyFont="1" applyFill="1" applyBorder="1" applyAlignment="1">
      <alignment horizontal="center" vertical="center" wrapText="1"/>
      <protection/>
    </xf>
    <xf numFmtId="0" fontId="22" fillId="7" borderId="100" xfId="71" applyFont="1" applyFill="1" applyBorder="1" applyAlignment="1">
      <alignment horizontal="center" vertical="center" wrapText="1"/>
      <protection/>
    </xf>
    <xf numFmtId="49" fontId="31" fillId="7" borderId="80" xfId="71" applyNumberFormat="1" applyFont="1" applyFill="1" applyBorder="1" applyAlignment="1">
      <alignment horizontal="center" vertical="center" wrapText="1"/>
      <protection/>
    </xf>
    <xf numFmtId="0" fontId="22" fillId="7" borderId="101" xfId="71" applyFont="1" applyFill="1" applyBorder="1" applyAlignment="1">
      <alignment horizontal="center" vertical="center" wrapText="1"/>
      <protection/>
    </xf>
    <xf numFmtId="0" fontId="43" fillId="0" borderId="102" xfId="71" applyNumberFormat="1" applyFont="1" applyBorder="1">
      <alignment/>
      <protection/>
    </xf>
    <xf numFmtId="3" fontId="43" fillId="0" borderId="103" xfId="71" applyNumberFormat="1" applyFont="1" applyBorder="1">
      <alignment/>
      <protection/>
    </xf>
    <xf numFmtId="3" fontId="43" fillId="0" borderId="104" xfId="71" applyNumberFormat="1" applyFont="1" applyBorder="1">
      <alignment/>
      <protection/>
    </xf>
    <xf numFmtId="10" fontId="43" fillId="0" borderId="85" xfId="71" applyNumberFormat="1" applyFont="1" applyBorder="1">
      <alignment/>
      <protection/>
    </xf>
    <xf numFmtId="3" fontId="43" fillId="0" borderId="82" xfId="71" applyNumberFormat="1" applyFont="1" applyBorder="1">
      <alignment/>
      <protection/>
    </xf>
    <xf numFmtId="0" fontId="43" fillId="0" borderId="0" xfId="71" applyFont="1">
      <alignment/>
      <protection/>
    </xf>
    <xf numFmtId="0" fontId="22" fillId="0" borderId="105" xfId="71" applyFont="1" applyBorder="1">
      <alignment/>
      <protection/>
    </xf>
    <xf numFmtId="3" fontId="22" fillId="0" borderId="106" xfId="71" applyNumberFormat="1" applyFont="1" applyBorder="1">
      <alignment/>
      <protection/>
    </xf>
    <xf numFmtId="3" fontId="22" fillId="0" borderId="107" xfId="71" applyNumberFormat="1" applyFont="1" applyBorder="1">
      <alignment/>
      <protection/>
    </xf>
    <xf numFmtId="10" fontId="22" fillId="0" borderId="108" xfId="71" applyNumberFormat="1" applyFont="1" applyBorder="1">
      <alignment/>
      <protection/>
    </xf>
    <xf numFmtId="3" fontId="22" fillId="0" borderId="109" xfId="71" applyNumberFormat="1" applyFont="1" applyBorder="1">
      <alignment/>
      <protection/>
    </xf>
    <xf numFmtId="10" fontId="22" fillId="0" borderId="108" xfId="71" applyNumberFormat="1" applyFont="1" applyBorder="1" applyAlignment="1">
      <alignment horizontal="right"/>
      <protection/>
    </xf>
    <xf numFmtId="0" fontId="22" fillId="0" borderId="92" xfId="71" applyFont="1" applyBorder="1">
      <alignment/>
      <protection/>
    </xf>
    <xf numFmtId="3" fontId="22" fillId="0" borderId="110" xfId="71" applyNumberFormat="1" applyFont="1" applyBorder="1">
      <alignment/>
      <protection/>
    </xf>
    <xf numFmtId="3" fontId="22" fillId="0" borderId="111" xfId="71" applyNumberFormat="1" applyFont="1" applyBorder="1">
      <alignment/>
      <protection/>
    </xf>
    <xf numFmtId="10" fontId="22" fillId="0" borderId="112" xfId="71" applyNumberFormat="1" applyFont="1" applyBorder="1">
      <alignment/>
      <protection/>
    </xf>
    <xf numFmtId="3" fontId="22" fillId="0" borderId="76" xfId="71" applyNumberFormat="1" applyFont="1" applyBorder="1">
      <alignment/>
      <protection/>
    </xf>
    <xf numFmtId="10" fontId="22" fillId="0" borderId="112" xfId="71" applyNumberFormat="1" applyFont="1" applyBorder="1" applyAlignment="1">
      <alignment horizontal="right"/>
      <protection/>
    </xf>
    <xf numFmtId="0" fontId="22" fillId="0" borderId="113" xfId="71" applyFont="1" applyBorder="1">
      <alignment/>
      <protection/>
    </xf>
    <xf numFmtId="3" fontId="22" fillId="0" borderId="96" xfId="71" applyNumberFormat="1" applyFont="1" applyBorder="1">
      <alignment/>
      <protection/>
    </xf>
    <xf numFmtId="3" fontId="22" fillId="0" borderId="97" xfId="71" applyNumberFormat="1" applyFont="1" applyBorder="1">
      <alignment/>
      <protection/>
    </xf>
    <xf numFmtId="10" fontId="22" fillId="0" borderId="101" xfId="71" applyNumberFormat="1" applyFont="1" applyBorder="1">
      <alignment/>
      <protection/>
    </xf>
    <xf numFmtId="3" fontId="22" fillId="0" borderId="80" xfId="71" applyNumberFormat="1" applyFont="1" applyBorder="1">
      <alignment/>
      <protection/>
    </xf>
    <xf numFmtId="0" fontId="39" fillId="0" borderId="0" xfId="71" applyFont="1">
      <alignment/>
      <protection/>
    </xf>
    <xf numFmtId="3" fontId="22" fillId="0" borderId="0" xfId="71" applyNumberFormat="1" applyFont="1">
      <alignment/>
      <protection/>
    </xf>
    <xf numFmtId="0" fontId="25" fillId="7" borderId="12" xfId="71" applyFont="1" applyFill="1" applyBorder="1" applyAlignment="1">
      <alignment horizontal="center" vertical="center"/>
      <protection/>
    </xf>
    <xf numFmtId="0" fontId="25" fillId="7" borderId="13" xfId="71" applyFont="1" applyFill="1" applyBorder="1" applyAlignment="1">
      <alignment horizontal="center" vertical="center"/>
      <protection/>
    </xf>
    <xf numFmtId="0" fontId="25" fillId="7" borderId="14" xfId="71" applyFont="1" applyFill="1" applyBorder="1" applyAlignment="1">
      <alignment horizontal="center" vertical="center"/>
      <protection/>
    </xf>
    <xf numFmtId="1" fontId="28" fillId="7" borderId="114" xfId="71" applyNumberFormat="1" applyFont="1" applyFill="1" applyBorder="1" applyAlignment="1">
      <alignment horizontal="center" vertical="center" wrapText="1"/>
      <protection/>
    </xf>
    <xf numFmtId="0" fontId="31" fillId="7" borderId="115" xfId="71" applyFont="1" applyFill="1" applyBorder="1" applyAlignment="1">
      <alignment horizontal="center"/>
      <protection/>
    </xf>
    <xf numFmtId="0" fontId="30" fillId="7" borderId="116" xfId="71" applyFont="1" applyFill="1" applyBorder="1" applyAlignment="1">
      <alignment vertical="center"/>
      <protection/>
    </xf>
    <xf numFmtId="49" fontId="27" fillId="7" borderId="71" xfId="71" applyNumberFormat="1" applyFont="1" applyFill="1" applyBorder="1" applyAlignment="1">
      <alignment horizontal="center" vertical="center" wrapText="1"/>
      <protection/>
    </xf>
    <xf numFmtId="49" fontId="29" fillId="7" borderId="93" xfId="71" applyNumberFormat="1" applyFont="1" applyFill="1" applyBorder="1">
      <alignment/>
      <protection/>
    </xf>
    <xf numFmtId="49" fontId="29" fillId="7" borderId="94" xfId="71" applyNumberFormat="1" applyFont="1" applyFill="1" applyBorder="1">
      <alignment/>
      <protection/>
    </xf>
    <xf numFmtId="1" fontId="31" fillId="7" borderId="117" xfId="71" applyNumberFormat="1" applyFont="1" applyFill="1" applyBorder="1" applyAlignment="1">
      <alignment horizontal="center" vertical="center" wrapText="1"/>
      <protection/>
    </xf>
    <xf numFmtId="1" fontId="29" fillId="0" borderId="0" xfId="71" applyNumberFormat="1" applyFont="1" applyAlignment="1">
      <alignment horizontal="center" vertical="center" wrapText="1"/>
      <protection/>
    </xf>
    <xf numFmtId="0" fontId="30" fillId="7" borderId="118" xfId="71" applyFont="1" applyFill="1" applyBorder="1" applyAlignment="1">
      <alignment vertical="center"/>
      <protection/>
    </xf>
    <xf numFmtId="0" fontId="22" fillId="7" borderId="54" xfId="71" applyFont="1" applyFill="1" applyBorder="1">
      <alignment/>
      <protection/>
    </xf>
    <xf numFmtId="0" fontId="22" fillId="7" borderId="119" xfId="71" applyFont="1" applyFill="1" applyBorder="1" applyAlignment="1">
      <alignment horizontal="center" vertical="center" wrapText="1"/>
      <protection/>
    </xf>
    <xf numFmtId="0" fontId="44" fillId="0" borderId="120" xfId="71" applyNumberFormat="1" applyFont="1" applyBorder="1">
      <alignment/>
      <protection/>
    </xf>
    <xf numFmtId="3" fontId="44" fillId="0" borderId="121" xfId="71" applyNumberFormat="1" applyFont="1" applyBorder="1">
      <alignment/>
      <protection/>
    </xf>
    <xf numFmtId="3" fontId="44" fillId="0" borderId="122" xfId="71" applyNumberFormat="1" applyFont="1" applyBorder="1">
      <alignment/>
      <protection/>
    </xf>
    <xf numFmtId="3" fontId="44" fillId="0" borderId="123" xfId="71" applyNumberFormat="1" applyFont="1" applyBorder="1">
      <alignment/>
      <protection/>
    </xf>
    <xf numFmtId="10" fontId="44" fillId="0" borderId="124" xfId="71" applyNumberFormat="1" applyFont="1" applyBorder="1">
      <alignment/>
      <protection/>
    </xf>
    <xf numFmtId="10" fontId="44" fillId="0" borderId="125" xfId="71" applyNumberFormat="1" applyFont="1" applyBorder="1">
      <alignment/>
      <protection/>
    </xf>
    <xf numFmtId="0" fontId="44" fillId="0" borderId="0" xfId="71" applyFont="1">
      <alignment/>
      <protection/>
    </xf>
    <xf numFmtId="0" fontId="22" fillId="0" borderId="126" xfId="71" applyFont="1" applyBorder="1">
      <alignment/>
      <protection/>
    </xf>
    <xf numFmtId="3" fontId="22" fillId="0" borderId="87" xfId="71" applyNumberFormat="1" applyFont="1" applyBorder="1">
      <alignment/>
      <protection/>
    </xf>
    <xf numFmtId="3" fontId="22" fillId="0" borderId="127" xfId="71" applyNumberFormat="1" applyFont="1" applyBorder="1">
      <alignment/>
      <protection/>
    </xf>
    <xf numFmtId="10" fontId="22" fillId="0" borderId="78" xfId="71" applyNumberFormat="1" applyFont="1" applyBorder="1">
      <alignment/>
      <protection/>
    </xf>
    <xf numFmtId="10" fontId="22" fillId="0" borderId="128" xfId="71" applyNumberFormat="1" applyFont="1" applyBorder="1" applyAlignment="1">
      <alignment horizontal="right"/>
      <protection/>
    </xf>
    <xf numFmtId="0" fontId="22" fillId="0" borderId="116" xfId="71" applyFont="1" applyBorder="1">
      <alignment/>
      <protection/>
    </xf>
    <xf numFmtId="10" fontId="22" fillId="0" borderId="129" xfId="71" applyNumberFormat="1" applyFont="1" applyBorder="1" applyAlignment="1">
      <alignment horizontal="right"/>
      <protection/>
    </xf>
    <xf numFmtId="0" fontId="22" fillId="0" borderId="130" xfId="71" applyFont="1" applyBorder="1">
      <alignment/>
      <protection/>
    </xf>
    <xf numFmtId="3" fontId="22" fillId="0" borderId="131" xfId="71" applyNumberFormat="1" applyFont="1" applyBorder="1">
      <alignment/>
      <protection/>
    </xf>
    <xf numFmtId="3" fontId="22" fillId="0" borderId="132" xfId="71" applyNumberFormat="1" applyFont="1" applyBorder="1">
      <alignment/>
      <protection/>
    </xf>
    <xf numFmtId="10" fontId="22" fillId="0" borderId="133" xfId="71" applyNumberFormat="1" applyFont="1" applyBorder="1">
      <alignment/>
      <protection/>
    </xf>
    <xf numFmtId="10" fontId="22" fillId="0" borderId="134" xfId="71" applyNumberFormat="1" applyFont="1" applyBorder="1">
      <alignment/>
      <protection/>
    </xf>
    <xf numFmtId="10" fontId="22" fillId="0" borderId="135" xfId="71" applyNumberFormat="1" applyFont="1" applyBorder="1" applyAlignment="1">
      <alignment horizontal="right"/>
      <protection/>
    </xf>
    <xf numFmtId="0" fontId="22" fillId="0" borderId="0" xfId="72" applyFont="1">
      <alignment/>
      <protection/>
    </xf>
    <xf numFmtId="0" fontId="25" fillId="7" borderId="10" xfId="72" applyFont="1" applyFill="1" applyBorder="1" applyAlignment="1">
      <alignment horizontal="center" vertical="center"/>
      <protection/>
    </xf>
    <xf numFmtId="0" fontId="25" fillId="7" borderId="65" xfId="72" applyFont="1" applyFill="1" applyBorder="1" applyAlignment="1">
      <alignment horizontal="center" vertical="center"/>
      <protection/>
    </xf>
    <xf numFmtId="0" fontId="25" fillId="7" borderId="11" xfId="72" applyFont="1" applyFill="1" applyBorder="1" applyAlignment="1">
      <alignment horizontal="center" vertical="center"/>
      <protection/>
    </xf>
    <xf numFmtId="1" fontId="31" fillId="7" borderId="66" xfId="72" applyNumberFormat="1" applyFont="1" applyFill="1" applyBorder="1" applyAlignment="1">
      <alignment horizontal="center" vertical="center" wrapText="1"/>
      <protection/>
    </xf>
    <xf numFmtId="0" fontId="31" fillId="7" borderId="10" xfId="72" applyFont="1" applyFill="1" applyBorder="1" applyAlignment="1">
      <alignment horizontal="center" vertical="center"/>
      <protection/>
    </xf>
    <xf numFmtId="0" fontId="31" fillId="7" borderId="65" xfId="72" applyFont="1" applyFill="1" applyBorder="1" applyAlignment="1">
      <alignment horizontal="center" vertical="center"/>
      <protection/>
    </xf>
    <xf numFmtId="0" fontId="31" fillId="7" borderId="11" xfId="72" applyFont="1" applyFill="1" applyBorder="1" applyAlignment="1">
      <alignment horizontal="center" vertical="center"/>
      <protection/>
    </xf>
    <xf numFmtId="0" fontId="22" fillId="0" borderId="0" xfId="72" applyFont="1" applyAlignment="1">
      <alignment vertical="center"/>
      <protection/>
    </xf>
    <xf numFmtId="0" fontId="22" fillId="7" borderId="67" xfId="72" applyFont="1" applyFill="1" applyBorder="1" applyAlignment="1">
      <alignment vertical="center"/>
      <protection/>
    </xf>
    <xf numFmtId="49" fontId="31" fillId="7" borderId="91" xfId="72" applyNumberFormat="1" applyFont="1" applyFill="1" applyBorder="1" applyAlignment="1">
      <alignment horizontal="center" vertical="center" wrapText="1"/>
      <protection/>
    </xf>
    <xf numFmtId="1" fontId="31" fillId="7" borderId="11" xfId="72" applyNumberFormat="1" applyFont="1" applyFill="1" applyBorder="1" applyAlignment="1">
      <alignment horizontal="center" vertical="center" wrapText="1"/>
      <protection/>
    </xf>
    <xf numFmtId="1" fontId="31" fillId="7" borderId="69" xfId="72" applyNumberFormat="1" applyFont="1" applyFill="1" applyBorder="1" applyAlignment="1">
      <alignment horizontal="center" vertical="center" wrapText="1"/>
      <protection/>
    </xf>
    <xf numFmtId="1" fontId="31" fillId="7" borderId="91" xfId="72" applyNumberFormat="1" applyFont="1" applyFill="1" applyBorder="1" applyAlignment="1">
      <alignment horizontal="center" vertical="center" wrapText="1"/>
      <protection/>
    </xf>
    <xf numFmtId="1" fontId="22" fillId="0" borderId="0" xfId="72" applyNumberFormat="1" applyFont="1" applyAlignment="1">
      <alignment horizontal="center" vertical="center" wrapText="1"/>
      <protection/>
    </xf>
    <xf numFmtId="0" fontId="45" fillId="0" borderId="102" xfId="72" applyNumberFormat="1" applyFont="1" applyBorder="1" applyAlignment="1">
      <alignment vertical="center"/>
      <protection/>
    </xf>
    <xf numFmtId="3" fontId="45" fillId="0" borderId="83" xfId="72" applyNumberFormat="1" applyFont="1" applyBorder="1" applyAlignment="1">
      <alignment vertical="center"/>
      <protection/>
    </xf>
    <xf numFmtId="10" fontId="45" fillId="0" borderId="85" xfId="72" applyNumberFormat="1" applyFont="1" applyBorder="1" applyAlignment="1">
      <alignment vertical="center"/>
      <protection/>
    </xf>
    <xf numFmtId="3" fontId="45" fillId="0" borderId="103" xfId="72" applyNumberFormat="1" applyFont="1" applyBorder="1" applyAlignment="1">
      <alignment vertical="center"/>
      <protection/>
    </xf>
    <xf numFmtId="0" fontId="45" fillId="0" borderId="0" xfId="72" applyFont="1">
      <alignment/>
      <protection/>
    </xf>
    <xf numFmtId="0" fontId="22" fillId="0" borderId="136" xfId="72" applyNumberFormat="1" applyFont="1" applyBorder="1">
      <alignment/>
      <protection/>
    </xf>
    <xf numFmtId="3" fontId="22" fillId="0" borderId="86" xfId="72" applyNumberFormat="1" applyFont="1" applyBorder="1">
      <alignment/>
      <protection/>
    </xf>
    <xf numFmtId="10" fontId="22" fillId="0" borderId="127" xfId="72" applyNumberFormat="1" applyFont="1" applyBorder="1">
      <alignment/>
      <protection/>
    </xf>
    <xf numFmtId="10" fontId="22" fillId="0" borderId="78" xfId="72" applyNumberFormat="1" applyFont="1" applyBorder="1">
      <alignment/>
      <protection/>
    </xf>
    <xf numFmtId="3" fontId="22" fillId="0" borderId="137" xfId="72" applyNumberFormat="1" applyFont="1" applyBorder="1">
      <alignment/>
      <protection/>
    </xf>
    <xf numFmtId="0" fontId="33" fillId="0" borderId="0" xfId="72" applyFont="1">
      <alignment/>
      <protection/>
    </xf>
    <xf numFmtId="0" fontId="22" fillId="0" borderId="67" xfId="72" applyNumberFormat="1" applyFont="1" applyBorder="1">
      <alignment/>
      <protection/>
    </xf>
    <xf numFmtId="3" fontId="22" fillId="0" borderId="138" xfId="72" applyNumberFormat="1" applyFont="1" applyBorder="1">
      <alignment/>
      <protection/>
    </xf>
    <xf numFmtId="10" fontId="22" fillId="0" borderId="62" xfId="72" applyNumberFormat="1" applyFont="1" applyBorder="1">
      <alignment/>
      <protection/>
    </xf>
    <xf numFmtId="10" fontId="22" fillId="0" borderId="81" xfId="72" applyNumberFormat="1" applyFont="1" applyBorder="1">
      <alignment/>
      <protection/>
    </xf>
    <xf numFmtId="3" fontId="22" fillId="0" borderId="64" xfId="72" applyNumberFormat="1" applyFont="1" applyBorder="1">
      <alignment/>
      <protection/>
    </xf>
    <xf numFmtId="0" fontId="22" fillId="0" borderId="0" xfId="73" applyFont="1">
      <alignment/>
      <protection/>
    </xf>
    <xf numFmtId="10" fontId="22" fillId="0" borderId="0" xfId="73" applyNumberFormat="1" applyFont="1">
      <alignment/>
      <protection/>
    </xf>
    <xf numFmtId="0" fontId="25" fillId="7" borderId="10" xfId="73" applyFont="1" applyFill="1" applyBorder="1" applyAlignment="1">
      <alignment horizontal="center" vertical="center"/>
      <protection/>
    </xf>
    <xf numFmtId="0" fontId="25" fillId="7" borderId="65" xfId="73" applyFont="1" applyFill="1" applyBorder="1" applyAlignment="1">
      <alignment horizontal="center" vertical="center"/>
      <protection/>
    </xf>
    <xf numFmtId="0" fontId="25" fillId="7" borderId="11" xfId="73" applyFont="1" applyFill="1" applyBorder="1" applyAlignment="1">
      <alignment horizontal="center" vertical="center"/>
      <protection/>
    </xf>
    <xf numFmtId="1" fontId="31" fillId="7" borderId="66" xfId="73" applyNumberFormat="1" applyFont="1" applyFill="1" applyBorder="1" applyAlignment="1">
      <alignment horizontal="center" vertical="center" wrapText="1"/>
      <protection/>
    </xf>
    <xf numFmtId="0" fontId="31" fillId="7" borderId="10" xfId="73" applyFont="1" applyFill="1" applyBorder="1" applyAlignment="1">
      <alignment horizontal="center"/>
      <protection/>
    </xf>
    <xf numFmtId="0" fontId="31" fillId="7" borderId="65" xfId="73" applyFont="1" applyFill="1" applyBorder="1" applyAlignment="1">
      <alignment horizontal="center"/>
      <protection/>
    </xf>
    <xf numFmtId="0" fontId="31" fillId="7" borderId="11" xfId="73" applyFont="1" applyFill="1" applyBorder="1" applyAlignment="1">
      <alignment horizontal="center"/>
      <protection/>
    </xf>
    <xf numFmtId="0" fontId="22" fillId="7" borderId="67" xfId="73" applyFont="1" applyFill="1" applyBorder="1" applyAlignment="1">
      <alignment vertical="center"/>
      <protection/>
    </xf>
    <xf numFmtId="49" fontId="31" fillId="7" borderId="68" xfId="73" applyNumberFormat="1" applyFont="1" applyFill="1" applyBorder="1" applyAlignment="1">
      <alignment horizontal="center" vertical="center" wrapText="1"/>
      <protection/>
    </xf>
    <xf numFmtId="10" fontId="31" fillId="7" borderId="90" xfId="73" applyNumberFormat="1" applyFont="1" applyFill="1" applyBorder="1" applyAlignment="1">
      <alignment horizontal="center" vertical="center" wrapText="1"/>
      <protection/>
    </xf>
    <xf numFmtId="10" fontId="31" fillId="7" borderId="69" xfId="73" applyNumberFormat="1" applyFont="1" applyFill="1" applyBorder="1" applyAlignment="1">
      <alignment horizontal="center" vertical="center" wrapText="1"/>
      <protection/>
    </xf>
    <xf numFmtId="1" fontId="22" fillId="0" borderId="0" xfId="73" applyNumberFormat="1" applyFont="1" applyAlignment="1">
      <alignment horizontal="center" vertical="center" wrapText="1"/>
      <protection/>
    </xf>
    <xf numFmtId="0" fontId="43" fillId="0" borderId="102" xfId="73" applyNumberFormat="1" applyFont="1" applyBorder="1" applyAlignment="1">
      <alignment vertical="center"/>
      <protection/>
    </xf>
    <xf numFmtId="3" fontId="43" fillId="0" borderId="83" xfId="73" applyNumberFormat="1" applyFont="1" applyBorder="1" applyAlignment="1">
      <alignment vertical="center"/>
      <protection/>
    </xf>
    <xf numFmtId="10" fontId="43" fillId="0" borderId="104" xfId="73" applyNumberFormat="1" applyFont="1" applyBorder="1" applyAlignment="1">
      <alignment vertical="center"/>
      <protection/>
    </xf>
    <xf numFmtId="3" fontId="43" fillId="0" borderId="104" xfId="73" applyNumberFormat="1" applyFont="1" applyBorder="1" applyAlignment="1">
      <alignment vertical="center"/>
      <protection/>
    </xf>
    <xf numFmtId="10" fontId="43" fillId="0" borderId="85" xfId="73" applyNumberFormat="1" applyFont="1" applyBorder="1" applyAlignment="1">
      <alignment vertical="center"/>
      <protection/>
    </xf>
    <xf numFmtId="0" fontId="33" fillId="0" borderId="0" xfId="73" applyFont="1" applyAlignment="1">
      <alignment vertical="center"/>
      <protection/>
    </xf>
    <xf numFmtId="0" fontId="29" fillId="18" borderId="136" xfId="73" applyNumberFormat="1" applyFont="1" applyFill="1" applyBorder="1">
      <alignment/>
      <protection/>
    </xf>
    <xf numFmtId="3" fontId="29" fillId="18" borderId="86" xfId="73" applyNumberFormat="1" applyFont="1" applyFill="1" applyBorder="1">
      <alignment/>
      <protection/>
    </xf>
    <xf numFmtId="10" fontId="29" fillId="18" borderId="127" xfId="73" applyNumberFormat="1" applyFont="1" applyFill="1" applyBorder="1">
      <alignment/>
      <protection/>
    </xf>
    <xf numFmtId="3" fontId="29" fillId="18" borderId="137" xfId="73" applyNumberFormat="1" applyFont="1" applyFill="1" applyBorder="1">
      <alignment/>
      <protection/>
    </xf>
    <xf numFmtId="10" fontId="29" fillId="18" borderId="77" xfId="73" applyNumberFormat="1" applyFont="1" applyFill="1" applyBorder="1">
      <alignment/>
      <protection/>
    </xf>
    <xf numFmtId="10" fontId="29" fillId="18" borderId="78" xfId="73" applyNumberFormat="1" applyFont="1" applyFill="1" applyBorder="1">
      <alignment/>
      <protection/>
    </xf>
    <xf numFmtId="0" fontId="27" fillId="0" borderId="0" xfId="73" applyFont="1" applyFill="1">
      <alignment/>
      <protection/>
    </xf>
    <xf numFmtId="10" fontId="27" fillId="0" borderId="0" xfId="73" applyNumberFormat="1" applyFont="1" applyFill="1">
      <alignment/>
      <protection/>
    </xf>
    <xf numFmtId="3" fontId="27" fillId="0" borderId="0" xfId="73" applyNumberFormat="1" applyFont="1" applyFill="1">
      <alignment/>
      <protection/>
    </xf>
    <xf numFmtId="0" fontId="22" fillId="0" borderId="92" xfId="73" applyNumberFormat="1" applyFont="1" applyBorder="1" quotePrefix="1">
      <alignment/>
      <protection/>
    </xf>
    <xf numFmtId="3" fontId="22" fillId="0" borderId="75" xfId="73" applyNumberFormat="1" applyFont="1" applyBorder="1">
      <alignment/>
      <protection/>
    </xf>
    <xf numFmtId="10" fontId="22" fillId="0" borderId="111" xfId="73" applyNumberFormat="1" applyFont="1" applyBorder="1">
      <alignment/>
      <protection/>
    </xf>
    <xf numFmtId="3" fontId="22" fillId="0" borderId="139" xfId="73" applyNumberFormat="1" applyFont="1" applyBorder="1" quotePrefix="1">
      <alignment/>
      <protection/>
    </xf>
    <xf numFmtId="10" fontId="22" fillId="0" borderId="140" xfId="73" applyNumberFormat="1" applyFont="1" applyBorder="1">
      <alignment/>
      <protection/>
    </xf>
    <xf numFmtId="10" fontId="22" fillId="0" borderId="112" xfId="73" applyNumberFormat="1" applyFont="1" applyBorder="1">
      <alignment/>
      <protection/>
    </xf>
    <xf numFmtId="10" fontId="22" fillId="0" borderId="0" xfId="73" applyNumberFormat="1" applyFont="1" applyFill="1" applyBorder="1">
      <alignment/>
      <protection/>
    </xf>
    <xf numFmtId="10" fontId="30" fillId="0" borderId="112" xfId="73" applyNumberFormat="1" applyFont="1" applyBorder="1" applyAlignment="1">
      <alignment horizontal="center"/>
      <protection/>
    </xf>
    <xf numFmtId="0" fontId="29" fillId="18" borderId="89" xfId="73" applyNumberFormat="1" applyFont="1" applyFill="1" applyBorder="1">
      <alignment/>
      <protection/>
    </xf>
    <xf numFmtId="3" fontId="29" fillId="18" borderId="94" xfId="73" applyNumberFormat="1" applyFont="1" applyFill="1" applyBorder="1">
      <alignment/>
      <protection/>
    </xf>
    <xf numFmtId="10" fontId="29" fillId="18" borderId="141" xfId="73" applyNumberFormat="1" applyFont="1" applyFill="1" applyBorder="1">
      <alignment/>
      <protection/>
    </xf>
    <xf numFmtId="3" fontId="29" fillId="18" borderId="141" xfId="73" applyNumberFormat="1" applyFont="1" applyFill="1" applyBorder="1">
      <alignment/>
      <protection/>
    </xf>
    <xf numFmtId="10" fontId="29" fillId="18" borderId="73" xfId="73" applyNumberFormat="1" applyFont="1" applyFill="1" applyBorder="1">
      <alignment/>
      <protection/>
    </xf>
    <xf numFmtId="3" fontId="29" fillId="18" borderId="72" xfId="73" applyNumberFormat="1" applyFont="1" applyFill="1" applyBorder="1">
      <alignment/>
      <protection/>
    </xf>
    <xf numFmtId="10" fontId="29" fillId="18" borderId="74" xfId="73" applyNumberFormat="1" applyFont="1" applyFill="1" applyBorder="1">
      <alignment/>
      <protection/>
    </xf>
    <xf numFmtId="10" fontId="29" fillId="0" borderId="0" xfId="73" applyNumberFormat="1" applyFont="1" applyFill="1" applyBorder="1">
      <alignment/>
      <protection/>
    </xf>
    <xf numFmtId="0" fontId="29" fillId="0" borderId="0" xfId="73" applyFont="1" applyFill="1">
      <alignment/>
      <protection/>
    </xf>
    <xf numFmtId="3" fontId="22" fillId="0" borderId="110" xfId="73" applyNumberFormat="1" applyFont="1" applyBorder="1">
      <alignment/>
      <protection/>
    </xf>
    <xf numFmtId="3" fontId="22" fillId="0" borderId="111" xfId="73" applyNumberFormat="1" applyFont="1" applyBorder="1" quotePrefix="1">
      <alignment/>
      <protection/>
    </xf>
    <xf numFmtId="3" fontId="22" fillId="0" borderId="76" xfId="73" applyNumberFormat="1" applyFont="1" applyBorder="1">
      <alignment/>
      <protection/>
    </xf>
    <xf numFmtId="10" fontId="22" fillId="0" borderId="140" xfId="73" applyNumberFormat="1" applyFont="1" applyBorder="1" applyAlignment="1">
      <alignment horizontal="center"/>
      <protection/>
    </xf>
    <xf numFmtId="10" fontId="22" fillId="0" borderId="112" xfId="73" applyNumberFormat="1" applyFont="1" applyBorder="1" applyAlignment="1">
      <alignment horizontal="center"/>
      <protection/>
    </xf>
    <xf numFmtId="10" fontId="30" fillId="0" borderId="140" xfId="73" applyNumberFormat="1" applyFont="1" applyBorder="1" applyAlignment="1">
      <alignment horizontal="center"/>
      <protection/>
    </xf>
    <xf numFmtId="0" fontId="22" fillId="0" borderId="92" xfId="73" applyNumberFormat="1" applyFont="1" applyBorder="1">
      <alignment/>
      <protection/>
    </xf>
    <xf numFmtId="3" fontId="22" fillId="0" borderId="80" xfId="73" applyNumberFormat="1" applyFont="1" applyBorder="1">
      <alignment/>
      <protection/>
    </xf>
    <xf numFmtId="10" fontId="22" fillId="0" borderId="97" xfId="73" applyNumberFormat="1" applyFont="1" applyBorder="1">
      <alignment/>
      <protection/>
    </xf>
    <xf numFmtId="3" fontId="22" fillId="0" borderId="97" xfId="73" applyNumberFormat="1" applyFont="1" applyBorder="1" quotePrefix="1">
      <alignment/>
      <protection/>
    </xf>
    <xf numFmtId="10" fontId="22" fillId="0" borderId="142" xfId="73" applyNumberFormat="1" applyFont="1" applyBorder="1">
      <alignment/>
      <protection/>
    </xf>
    <xf numFmtId="10" fontId="22" fillId="0" borderId="101" xfId="73" applyNumberFormat="1" applyFont="1" applyBorder="1">
      <alignment/>
      <protection/>
    </xf>
    <xf numFmtId="0" fontId="29" fillId="18" borderId="66" xfId="73" applyNumberFormat="1" applyFont="1" applyFill="1" applyBorder="1">
      <alignment/>
      <protection/>
    </xf>
    <xf numFmtId="3" fontId="29" fillId="18" borderId="143" xfId="73" applyNumberFormat="1" applyFont="1" applyFill="1" applyBorder="1">
      <alignment/>
      <protection/>
    </xf>
    <xf numFmtId="10" fontId="29" fillId="18" borderId="30" xfId="73" applyNumberFormat="1" applyFont="1" applyFill="1" applyBorder="1">
      <alignment/>
      <protection/>
    </xf>
    <xf numFmtId="3" fontId="29" fillId="18" borderId="30" xfId="73" applyNumberFormat="1" applyFont="1" applyFill="1" applyBorder="1">
      <alignment/>
      <protection/>
    </xf>
    <xf numFmtId="10" fontId="29" fillId="18" borderId="70" xfId="73" applyNumberFormat="1" applyFont="1" applyFill="1" applyBorder="1">
      <alignment/>
      <protection/>
    </xf>
    <xf numFmtId="0" fontId="22" fillId="0" borderId="89" xfId="73" applyNumberFormat="1" applyFont="1" applyBorder="1" quotePrefix="1">
      <alignment/>
      <protection/>
    </xf>
    <xf numFmtId="3" fontId="22" fillId="0" borderId="72" xfId="73" applyNumberFormat="1" applyFont="1" applyBorder="1">
      <alignment/>
      <protection/>
    </xf>
    <xf numFmtId="10" fontId="22" fillId="0" borderId="141" xfId="73" applyNumberFormat="1" applyFont="1" applyBorder="1">
      <alignment/>
      <protection/>
    </xf>
    <xf numFmtId="3" fontId="22" fillId="0" borderId="141" xfId="73" applyNumberFormat="1" applyFont="1" applyBorder="1" quotePrefix="1">
      <alignment/>
      <protection/>
    </xf>
    <xf numFmtId="10" fontId="22" fillId="0" borderId="74" xfId="73" applyNumberFormat="1" applyFont="1" applyBorder="1">
      <alignment/>
      <protection/>
    </xf>
    <xf numFmtId="10" fontId="22" fillId="0" borderId="73" xfId="73" applyNumberFormat="1" applyFont="1" applyBorder="1">
      <alignment/>
      <protection/>
    </xf>
    <xf numFmtId="3" fontId="22" fillId="0" borderId="141" xfId="73" applyNumberFormat="1" applyFont="1" applyBorder="1">
      <alignment/>
      <protection/>
    </xf>
    <xf numFmtId="3" fontId="22" fillId="0" borderId="111" xfId="73" applyNumberFormat="1" applyFont="1" applyBorder="1">
      <alignment/>
      <protection/>
    </xf>
    <xf numFmtId="0" fontId="22" fillId="0" borderId="113" xfId="73" applyNumberFormat="1" applyFont="1" applyBorder="1" quotePrefix="1">
      <alignment/>
      <protection/>
    </xf>
    <xf numFmtId="3" fontId="22" fillId="0" borderId="97" xfId="73" applyNumberFormat="1" applyFont="1" applyBorder="1">
      <alignment/>
      <protection/>
    </xf>
    <xf numFmtId="0" fontId="22" fillId="0" borderId="0" xfId="73" applyNumberFormat="1" applyFont="1" applyFill="1" applyBorder="1">
      <alignment/>
      <protection/>
    </xf>
    <xf numFmtId="0" fontId="22" fillId="0" borderId="0" xfId="74" applyFont="1">
      <alignment/>
      <protection/>
    </xf>
    <xf numFmtId="0" fontId="25" fillId="7" borderId="10" xfId="74" applyFont="1" applyFill="1" applyBorder="1" applyAlignment="1">
      <alignment horizontal="center" vertical="center"/>
      <protection/>
    </xf>
    <xf numFmtId="0" fontId="25" fillId="7" borderId="65" xfId="74" applyFont="1" applyFill="1" applyBorder="1" applyAlignment="1">
      <alignment horizontal="center" vertical="center"/>
      <protection/>
    </xf>
    <xf numFmtId="0" fontId="25" fillId="7" borderId="11" xfId="74" applyFont="1" applyFill="1" applyBorder="1" applyAlignment="1">
      <alignment horizontal="center" vertical="center"/>
      <protection/>
    </xf>
    <xf numFmtId="1" fontId="31" fillId="7" borderId="66" xfId="74" applyNumberFormat="1" applyFont="1" applyFill="1" applyBorder="1" applyAlignment="1">
      <alignment horizontal="center" vertical="center" wrapText="1"/>
      <protection/>
    </xf>
    <xf numFmtId="0" fontId="31" fillId="7" borderId="10" xfId="74" applyFont="1" applyFill="1" applyBorder="1" applyAlignment="1">
      <alignment horizontal="center" vertical="center"/>
      <protection/>
    </xf>
    <xf numFmtId="0" fontId="31" fillId="7" borderId="65" xfId="74" applyFont="1" applyFill="1" applyBorder="1" applyAlignment="1">
      <alignment horizontal="center" vertical="center"/>
      <protection/>
    </xf>
    <xf numFmtId="0" fontId="31" fillId="7" borderId="11" xfId="74" applyFont="1" applyFill="1" applyBorder="1" applyAlignment="1">
      <alignment horizontal="center" vertical="center"/>
      <protection/>
    </xf>
    <xf numFmtId="0" fontId="22" fillId="0" borderId="0" xfId="74" applyFont="1" applyAlignment="1">
      <alignment vertical="center"/>
      <protection/>
    </xf>
    <xf numFmtId="0" fontId="22" fillId="7" borderId="67" xfId="74" applyFont="1" applyFill="1" applyBorder="1" applyAlignment="1">
      <alignment vertical="center"/>
      <protection/>
    </xf>
    <xf numFmtId="49" fontId="27" fillId="7" borderId="91" xfId="74" applyNumberFormat="1" applyFont="1" applyFill="1" applyBorder="1" applyAlignment="1">
      <alignment horizontal="center" vertical="center" wrapText="1"/>
      <protection/>
    </xf>
    <xf numFmtId="1" fontId="27" fillId="7" borderId="11" xfId="74" applyNumberFormat="1" applyFont="1" applyFill="1" applyBorder="1" applyAlignment="1">
      <alignment horizontal="center" vertical="center" wrapText="1"/>
      <protection/>
    </xf>
    <xf numFmtId="1" fontId="27" fillId="7" borderId="69" xfId="74" applyNumberFormat="1" applyFont="1" applyFill="1" applyBorder="1" applyAlignment="1">
      <alignment horizontal="center" vertical="center" wrapText="1"/>
      <protection/>
    </xf>
    <xf numFmtId="1" fontId="27" fillId="7" borderId="91" xfId="74" applyNumberFormat="1" applyFont="1" applyFill="1" applyBorder="1" applyAlignment="1">
      <alignment horizontal="center" vertical="center" wrapText="1"/>
      <protection/>
    </xf>
    <xf numFmtId="1" fontId="29" fillId="0" borderId="0" xfId="74" applyNumberFormat="1" applyFont="1" applyAlignment="1">
      <alignment horizontal="center" vertical="center" wrapText="1"/>
      <protection/>
    </xf>
    <xf numFmtId="0" fontId="43" fillId="0" borderId="102" xfId="74" applyNumberFormat="1" applyFont="1" applyBorder="1" applyAlignment="1">
      <alignment vertical="center"/>
      <protection/>
    </xf>
    <xf numFmtId="3" fontId="43" fillId="0" borderId="83" xfId="74" applyNumberFormat="1" applyFont="1" applyBorder="1" applyAlignment="1">
      <alignment vertical="center"/>
      <protection/>
    </xf>
    <xf numFmtId="10" fontId="43" fillId="0" borderId="85" xfId="74" applyNumberFormat="1" applyFont="1" applyBorder="1" applyAlignment="1">
      <alignment vertical="center"/>
      <protection/>
    </xf>
    <xf numFmtId="3" fontId="43" fillId="0" borderId="103" xfId="74" applyNumberFormat="1" applyFont="1" applyBorder="1" applyAlignment="1">
      <alignment vertical="center"/>
      <protection/>
    </xf>
    <xf numFmtId="0" fontId="43" fillId="0" borderId="0" xfId="74" applyFont="1" applyAlignment="1">
      <alignment vertical="center"/>
      <protection/>
    </xf>
    <xf numFmtId="0" fontId="22" fillId="0" borderId="136" xfId="74" applyNumberFormat="1" applyFont="1" applyBorder="1">
      <alignment/>
      <protection/>
    </xf>
    <xf numFmtId="3" fontId="22" fillId="0" borderId="86" xfId="74" applyNumberFormat="1" applyFont="1" applyBorder="1">
      <alignment/>
      <protection/>
    </xf>
    <xf numFmtId="10" fontId="22" fillId="0" borderId="127" xfId="74" applyNumberFormat="1" applyFont="1" applyBorder="1">
      <alignment/>
      <protection/>
    </xf>
    <xf numFmtId="10" fontId="22" fillId="0" borderId="78" xfId="74" applyNumberFormat="1" applyFont="1" applyBorder="1">
      <alignment/>
      <protection/>
    </xf>
    <xf numFmtId="0" fontId="33" fillId="0" borderId="0" xfId="74" applyFont="1">
      <alignment/>
      <protection/>
    </xf>
    <xf numFmtId="0" fontId="22" fillId="0" borderId="67" xfId="74" applyNumberFormat="1" applyFont="1" applyBorder="1">
      <alignment/>
      <protection/>
    </xf>
    <xf numFmtId="3" fontId="22" fillId="0" borderId="138" xfId="74" applyNumberFormat="1" applyFont="1" applyBorder="1">
      <alignment/>
      <protection/>
    </xf>
    <xf numFmtId="10" fontId="22" fillId="0" borderId="62" xfId="74" applyNumberFormat="1" applyFont="1" applyBorder="1">
      <alignment/>
      <protection/>
    </xf>
    <xf numFmtId="10" fontId="22" fillId="0" borderId="81" xfId="74" applyNumberFormat="1" applyFont="1" applyBorder="1">
      <alignment/>
      <protection/>
    </xf>
    <xf numFmtId="0" fontId="22" fillId="0" borderId="0" xfId="75" applyFont="1">
      <alignment/>
      <protection/>
    </xf>
    <xf numFmtId="37" fontId="54" fillId="2" borderId="10" xfId="51" applyFont="1" applyFill="1" applyBorder="1" applyAlignment="1">
      <alignment horizontal="center"/>
    </xf>
    <xf numFmtId="37" fontId="54" fillId="2" borderId="11" xfId="51" applyFont="1" applyFill="1" applyBorder="1" applyAlignment="1">
      <alignment horizontal="center"/>
    </xf>
    <xf numFmtId="0" fontId="25" fillId="7" borderId="10" xfId="75" applyFont="1" applyFill="1" applyBorder="1" applyAlignment="1">
      <alignment horizontal="center" vertical="center"/>
      <protection/>
    </xf>
    <xf numFmtId="0" fontId="25" fillId="7" borderId="65" xfId="75" applyFont="1" applyFill="1" applyBorder="1" applyAlignment="1">
      <alignment horizontal="center" vertical="center"/>
      <protection/>
    </xf>
    <xf numFmtId="0" fontId="25" fillId="7" borderId="11" xfId="75" applyFont="1" applyFill="1" applyBorder="1" applyAlignment="1">
      <alignment horizontal="center" vertical="center"/>
      <protection/>
    </xf>
    <xf numFmtId="1" fontId="31" fillId="7" borderId="66" xfId="75" applyNumberFormat="1" applyFont="1" applyFill="1" applyBorder="1" applyAlignment="1">
      <alignment horizontal="center" vertical="center" wrapText="1"/>
      <protection/>
    </xf>
    <xf numFmtId="0" fontId="31" fillId="7" borderId="10" xfId="75" applyFont="1" applyFill="1" applyBorder="1" applyAlignment="1">
      <alignment horizontal="center"/>
      <protection/>
    </xf>
    <xf numFmtId="0" fontId="31" fillId="7" borderId="65" xfId="75" applyFont="1" applyFill="1" applyBorder="1" applyAlignment="1">
      <alignment horizontal="center"/>
      <protection/>
    </xf>
    <xf numFmtId="0" fontId="31" fillId="7" borderId="11" xfId="75" applyFont="1" applyFill="1" applyBorder="1" applyAlignment="1">
      <alignment horizontal="center"/>
      <protection/>
    </xf>
    <xf numFmtId="0" fontId="22" fillId="7" borderId="67" xfId="75" applyFont="1" applyFill="1" applyBorder="1" applyAlignment="1">
      <alignment vertical="center"/>
      <protection/>
    </xf>
    <xf numFmtId="49" fontId="31" fillId="7" borderId="68" xfId="75" applyNumberFormat="1" applyFont="1" applyFill="1" applyBorder="1" applyAlignment="1">
      <alignment horizontal="center" vertical="center" wrapText="1"/>
      <protection/>
    </xf>
    <xf numFmtId="1" fontId="31" fillId="7" borderId="90" xfId="75" applyNumberFormat="1" applyFont="1" applyFill="1" applyBorder="1" applyAlignment="1">
      <alignment horizontal="center" vertical="center" wrapText="1"/>
      <protection/>
    </xf>
    <xf numFmtId="1" fontId="31" fillId="7" borderId="69" xfId="75" applyNumberFormat="1" applyFont="1" applyFill="1" applyBorder="1" applyAlignment="1">
      <alignment horizontal="center" vertical="center" wrapText="1"/>
      <protection/>
    </xf>
    <xf numFmtId="1" fontId="22" fillId="0" borderId="0" xfId="75" applyNumberFormat="1" applyFont="1" applyAlignment="1">
      <alignment horizontal="center" vertical="center" wrapText="1"/>
      <protection/>
    </xf>
    <xf numFmtId="0" fontId="45" fillId="0" borderId="102" xfId="75" applyNumberFormat="1" applyFont="1" applyBorder="1">
      <alignment/>
      <protection/>
    </xf>
    <xf numFmtId="3" fontId="45" fillId="0" borderId="83" xfId="75" applyNumberFormat="1" applyFont="1" applyBorder="1">
      <alignment/>
      <protection/>
    </xf>
    <xf numFmtId="10" fontId="45" fillId="0" borderId="104" xfId="75" applyNumberFormat="1" applyFont="1" applyBorder="1">
      <alignment/>
      <protection/>
    </xf>
    <xf numFmtId="3" fontId="45" fillId="0" borderId="104" xfId="75" applyNumberFormat="1" applyFont="1" applyBorder="1">
      <alignment/>
      <protection/>
    </xf>
    <xf numFmtId="10" fontId="45" fillId="0" borderId="85" xfId="75" applyNumberFormat="1" applyFont="1" applyBorder="1">
      <alignment/>
      <protection/>
    </xf>
    <xf numFmtId="3" fontId="45" fillId="0" borderId="103" xfId="75" applyNumberFormat="1" applyFont="1" applyBorder="1">
      <alignment/>
      <protection/>
    </xf>
    <xf numFmtId="0" fontId="45" fillId="0" borderId="0" xfId="75" applyFont="1">
      <alignment/>
      <protection/>
    </xf>
    <xf numFmtId="0" fontId="22" fillId="18" borderId="136" xfId="75" applyNumberFormat="1" applyFont="1" applyFill="1" applyBorder="1">
      <alignment/>
      <protection/>
    </xf>
    <xf numFmtId="3" fontId="22" fillId="18" borderId="86" xfId="75" applyNumberFormat="1" applyFont="1" applyFill="1" applyBorder="1">
      <alignment/>
      <protection/>
    </xf>
    <xf numFmtId="10" fontId="22" fillId="18" borderId="127" xfId="75" applyNumberFormat="1" applyFont="1" applyFill="1" applyBorder="1">
      <alignment/>
      <protection/>
    </xf>
    <xf numFmtId="3" fontId="22" fillId="18" borderId="137" xfId="75" applyNumberFormat="1" applyFont="1" applyFill="1" applyBorder="1">
      <alignment/>
      <protection/>
    </xf>
    <xf numFmtId="10" fontId="22" fillId="18" borderId="78" xfId="75" applyNumberFormat="1" applyFont="1" applyFill="1" applyBorder="1">
      <alignment/>
      <protection/>
    </xf>
    <xf numFmtId="0" fontId="33" fillId="0" borderId="0" xfId="75" applyFont="1">
      <alignment/>
      <protection/>
    </xf>
    <xf numFmtId="3" fontId="33" fillId="0" borderId="0" xfId="75" applyNumberFormat="1" applyFont="1">
      <alignment/>
      <protection/>
    </xf>
    <xf numFmtId="0" fontId="22" fillId="0" borderId="92" xfId="75" applyNumberFormat="1" applyFont="1" applyBorder="1" quotePrefix="1">
      <alignment/>
      <protection/>
    </xf>
    <xf numFmtId="3" fontId="22" fillId="0" borderId="75" xfId="75" applyNumberFormat="1" applyFont="1" applyBorder="1">
      <alignment/>
      <protection/>
    </xf>
    <xf numFmtId="10" fontId="22" fillId="0" borderId="111" xfId="75" applyNumberFormat="1" applyFont="1" applyBorder="1">
      <alignment/>
      <protection/>
    </xf>
    <xf numFmtId="3" fontId="22" fillId="0" borderId="139" xfId="75" applyNumberFormat="1" applyFont="1" applyBorder="1" quotePrefix="1">
      <alignment/>
      <protection/>
    </xf>
    <xf numFmtId="10" fontId="22" fillId="0" borderId="112" xfId="75" applyNumberFormat="1" applyFont="1" applyBorder="1">
      <alignment/>
      <protection/>
    </xf>
    <xf numFmtId="3" fontId="22" fillId="0" borderId="139" xfId="75" applyNumberFormat="1" applyFont="1" applyBorder="1">
      <alignment/>
      <protection/>
    </xf>
    <xf numFmtId="10" fontId="22" fillId="0" borderId="0" xfId="75" applyNumberFormat="1" applyFont="1" applyFill="1" applyBorder="1">
      <alignment/>
      <protection/>
    </xf>
    <xf numFmtId="3" fontId="22" fillId="0" borderId="0" xfId="75" applyNumberFormat="1" applyFont="1">
      <alignment/>
      <protection/>
    </xf>
    <xf numFmtId="10" fontId="22" fillId="0" borderId="112" xfId="75" applyNumberFormat="1" applyFont="1" applyBorder="1" applyAlignment="1">
      <alignment horizontal="center"/>
      <protection/>
    </xf>
    <xf numFmtId="0" fontId="22" fillId="18" borderId="89" xfId="75" applyNumberFormat="1" applyFont="1" applyFill="1" applyBorder="1">
      <alignment/>
      <protection/>
    </xf>
    <xf numFmtId="3" fontId="22" fillId="18" borderId="71" xfId="75" applyNumberFormat="1" applyFont="1" applyFill="1" applyBorder="1">
      <alignment/>
      <protection/>
    </xf>
    <xf numFmtId="10" fontId="22" fillId="18" borderId="73" xfId="75" applyNumberFormat="1" applyFont="1" applyFill="1" applyBorder="1">
      <alignment/>
      <protection/>
    </xf>
    <xf numFmtId="3" fontId="22" fillId="18" borderId="141" xfId="75" applyNumberFormat="1" applyFont="1" applyFill="1" applyBorder="1">
      <alignment/>
      <protection/>
    </xf>
    <xf numFmtId="10" fontId="22" fillId="18" borderId="74" xfId="75" applyNumberFormat="1" applyFont="1" applyFill="1" applyBorder="1">
      <alignment/>
      <protection/>
    </xf>
    <xf numFmtId="10" fontId="22" fillId="18" borderId="141" xfId="75" applyNumberFormat="1" applyFont="1" applyFill="1" applyBorder="1">
      <alignment/>
      <protection/>
    </xf>
    <xf numFmtId="3" fontId="22" fillId="18" borderId="93" xfId="75" applyNumberFormat="1" applyFont="1" applyFill="1" applyBorder="1">
      <alignment/>
      <protection/>
    </xf>
    <xf numFmtId="0" fontId="22" fillId="0" borderId="136" xfId="75" applyNumberFormat="1" applyFont="1" applyBorder="1" quotePrefix="1">
      <alignment/>
      <protection/>
    </xf>
    <xf numFmtId="3" fontId="22" fillId="0" borderId="86" xfId="75" applyNumberFormat="1" applyFont="1" applyBorder="1">
      <alignment/>
      <protection/>
    </xf>
    <xf numFmtId="3" fontId="22" fillId="0" borderId="137" xfId="75" applyNumberFormat="1" applyFont="1" applyBorder="1" quotePrefix="1">
      <alignment/>
      <protection/>
    </xf>
    <xf numFmtId="3" fontId="22" fillId="0" borderId="137" xfId="75" applyNumberFormat="1" applyFont="1" applyBorder="1">
      <alignment/>
      <protection/>
    </xf>
    <xf numFmtId="10" fontId="22" fillId="0" borderId="78" xfId="75" applyNumberFormat="1" applyFont="1" applyBorder="1">
      <alignment/>
      <protection/>
    </xf>
    <xf numFmtId="3" fontId="22" fillId="18" borderId="93" xfId="75" applyNumberFormat="1" applyFont="1" applyFill="1" applyBorder="1" quotePrefix="1">
      <alignment/>
      <protection/>
    </xf>
    <xf numFmtId="0" fontId="22" fillId="18" borderId="10" xfId="75" applyNumberFormat="1" applyFont="1" applyFill="1" applyBorder="1">
      <alignment/>
      <protection/>
    </xf>
    <xf numFmtId="3" fontId="22" fillId="18" borderId="91" xfId="75" applyNumberFormat="1" applyFont="1" applyFill="1" applyBorder="1">
      <alignment/>
      <protection/>
    </xf>
    <xf numFmtId="10" fontId="22" fillId="18" borderId="90" xfId="75" applyNumberFormat="1" applyFont="1" applyFill="1" applyBorder="1">
      <alignment/>
      <protection/>
    </xf>
    <xf numFmtId="3" fontId="22" fillId="18" borderId="90" xfId="75" applyNumberFormat="1" applyFont="1" applyFill="1" applyBorder="1" quotePrefix="1">
      <alignment/>
      <protection/>
    </xf>
    <xf numFmtId="10" fontId="22" fillId="18" borderId="69" xfId="75" applyNumberFormat="1" applyFont="1" applyFill="1" applyBorder="1" applyAlignment="1">
      <alignment horizontal="right"/>
      <protection/>
    </xf>
    <xf numFmtId="0" fontId="22" fillId="0" borderId="0" xfId="76" applyFont="1" applyFill="1">
      <alignment/>
      <protection/>
    </xf>
    <xf numFmtId="37" fontId="54" fillId="2" borderId="10" xfId="52" applyFont="1" applyFill="1" applyBorder="1" applyAlignment="1">
      <alignment horizontal="center"/>
    </xf>
    <xf numFmtId="37" fontId="54" fillId="2" borderId="11" xfId="52" applyFont="1" applyFill="1" applyBorder="1" applyAlignment="1">
      <alignment horizontal="center"/>
    </xf>
    <xf numFmtId="0" fontId="25" fillId="7" borderId="88" xfId="76" applyFont="1" applyFill="1" applyBorder="1" applyAlignment="1">
      <alignment horizontal="center" vertical="center"/>
      <protection/>
    </xf>
    <xf numFmtId="0" fontId="25" fillId="7" borderId="52" xfId="76" applyFont="1" applyFill="1" applyBorder="1" applyAlignment="1">
      <alignment horizontal="center" vertical="center"/>
      <protection/>
    </xf>
    <xf numFmtId="0" fontId="25" fillId="7" borderId="31" xfId="76" applyFont="1" applyFill="1" applyBorder="1" applyAlignment="1">
      <alignment horizontal="center" vertical="center"/>
      <protection/>
    </xf>
    <xf numFmtId="1" fontId="28" fillId="7" borderId="89" xfId="76" applyNumberFormat="1" applyFont="1" applyFill="1" applyBorder="1" applyAlignment="1">
      <alignment horizontal="center" vertical="center" wrapText="1"/>
      <protection/>
    </xf>
    <xf numFmtId="0" fontId="28" fillId="7" borderId="91" xfId="76" applyFont="1" applyFill="1" applyBorder="1" applyAlignment="1">
      <alignment horizontal="center"/>
      <protection/>
    </xf>
    <xf numFmtId="0" fontId="28" fillId="7" borderId="90" xfId="76" applyFont="1" applyFill="1" applyBorder="1" applyAlignment="1">
      <alignment horizontal="center"/>
      <protection/>
    </xf>
    <xf numFmtId="0" fontId="28" fillId="7" borderId="69" xfId="76" applyFont="1" applyFill="1" applyBorder="1" applyAlignment="1">
      <alignment horizontal="center"/>
      <protection/>
    </xf>
    <xf numFmtId="0" fontId="30" fillId="0" borderId="0" xfId="76" applyFont="1" applyFill="1">
      <alignment/>
      <protection/>
    </xf>
    <xf numFmtId="0" fontId="30" fillId="7" borderId="92" xfId="76" applyFont="1" applyFill="1" applyBorder="1" applyAlignment="1">
      <alignment vertical="center"/>
      <protection/>
    </xf>
    <xf numFmtId="49" fontId="28" fillId="7" borderId="72" xfId="76" applyNumberFormat="1" applyFont="1" applyFill="1" applyBorder="1" applyAlignment="1">
      <alignment horizontal="center" vertical="center" wrapText="1"/>
      <protection/>
    </xf>
    <xf numFmtId="49" fontId="28" fillId="7" borderId="141" xfId="76" applyNumberFormat="1" applyFont="1" applyFill="1" applyBorder="1" applyAlignment="1">
      <alignment horizontal="center" vertical="center" wrapText="1"/>
      <protection/>
    </xf>
    <xf numFmtId="1" fontId="31" fillId="7" borderId="74" xfId="76" applyNumberFormat="1" applyFont="1" applyFill="1" applyBorder="1" applyAlignment="1">
      <alignment horizontal="center" vertical="center" wrapText="1"/>
      <protection/>
    </xf>
    <xf numFmtId="1" fontId="31" fillId="7" borderId="77" xfId="76" applyNumberFormat="1" applyFont="1" applyFill="1" applyBorder="1" applyAlignment="1">
      <alignment horizontal="center" vertical="center" wrapText="1"/>
      <protection/>
    </xf>
    <xf numFmtId="1" fontId="30" fillId="0" borderId="0" xfId="76" applyNumberFormat="1" applyFont="1" applyFill="1" applyAlignment="1">
      <alignment horizontal="center" vertical="center" wrapText="1"/>
      <protection/>
    </xf>
    <xf numFmtId="0" fontId="30" fillId="7" borderId="113" xfId="76" applyFont="1" applyFill="1" applyBorder="1" applyAlignment="1">
      <alignment vertical="center"/>
      <protection/>
    </xf>
    <xf numFmtId="49" fontId="31" fillId="7" borderId="80" xfId="76" applyNumberFormat="1" applyFont="1" applyFill="1" applyBorder="1" applyAlignment="1">
      <alignment horizontal="center" vertical="center" wrapText="1"/>
      <protection/>
    </xf>
    <xf numFmtId="49" fontId="31" fillId="7" borderId="97" xfId="76" applyNumberFormat="1" applyFont="1" applyFill="1" applyBorder="1" applyAlignment="1">
      <alignment horizontal="center" vertical="center" wrapText="1"/>
      <protection/>
    </xf>
    <xf numFmtId="0" fontId="22" fillId="7" borderId="101" xfId="76" applyFont="1" applyFill="1" applyBorder="1" applyAlignment="1">
      <alignment horizontal="center" vertical="center" wrapText="1"/>
      <protection/>
    </xf>
    <xf numFmtId="0" fontId="22" fillId="7" borderId="142" xfId="76" applyFont="1" applyFill="1" applyBorder="1" applyAlignment="1">
      <alignment horizontal="center" vertical="center" wrapText="1"/>
      <protection/>
    </xf>
    <xf numFmtId="1" fontId="22" fillId="0" borderId="0" xfId="76" applyNumberFormat="1" applyFont="1" applyFill="1" applyAlignment="1">
      <alignment horizontal="center" vertical="center" wrapText="1"/>
      <protection/>
    </xf>
    <xf numFmtId="0" fontId="45" fillId="0" borderId="66" xfId="76" applyNumberFormat="1" applyFont="1" applyFill="1" applyBorder="1" applyAlignment="1">
      <alignment vertical="center"/>
      <protection/>
    </xf>
    <xf numFmtId="3" fontId="45" fillId="0" borderId="143" xfId="76" applyNumberFormat="1" applyFont="1" applyFill="1" applyBorder="1" applyAlignment="1">
      <alignment vertical="center"/>
      <protection/>
    </xf>
    <xf numFmtId="3" fontId="45" fillId="0" borderId="32" xfId="76" applyNumberFormat="1" applyFont="1" applyFill="1" applyBorder="1" applyAlignment="1">
      <alignment vertical="center"/>
      <protection/>
    </xf>
    <xf numFmtId="3" fontId="45" fillId="0" borderId="30" xfId="76" applyNumberFormat="1" applyFont="1" applyFill="1" applyBorder="1" applyAlignment="1">
      <alignment vertical="center"/>
      <protection/>
    </xf>
    <xf numFmtId="10" fontId="45" fillId="0" borderId="70" xfId="76" applyNumberFormat="1" applyFont="1" applyFill="1" applyBorder="1" applyAlignment="1">
      <alignment vertical="center"/>
      <protection/>
    </xf>
    <xf numFmtId="10" fontId="45" fillId="0" borderId="70" xfId="76" applyNumberFormat="1" applyFont="1" applyFill="1" applyBorder="1" applyAlignment="1">
      <alignment horizontal="right" vertical="center"/>
      <protection/>
    </xf>
    <xf numFmtId="0" fontId="45" fillId="0" borderId="0" xfId="76" applyFont="1" applyFill="1" applyAlignment="1">
      <alignment vertical="center"/>
      <protection/>
    </xf>
    <xf numFmtId="0" fontId="29" fillId="18" borderId="89" xfId="76" applyFont="1" applyFill="1" applyBorder="1">
      <alignment/>
      <protection/>
    </xf>
    <xf numFmtId="3" fontId="29" fillId="18" borderId="72" xfId="76" applyNumberFormat="1" applyFont="1" applyFill="1" applyBorder="1">
      <alignment/>
      <protection/>
    </xf>
    <xf numFmtId="3" fontId="29" fillId="18" borderId="141" xfId="76" applyNumberFormat="1" applyFont="1" applyFill="1" applyBorder="1">
      <alignment/>
      <protection/>
    </xf>
    <xf numFmtId="10" fontId="29" fillId="18" borderId="74" xfId="76" applyNumberFormat="1" applyFont="1" applyFill="1" applyBorder="1">
      <alignment/>
      <protection/>
    </xf>
    <xf numFmtId="10" fontId="29" fillId="18" borderId="74" xfId="76" applyNumberFormat="1" applyFont="1" applyFill="1" applyBorder="1" applyAlignment="1">
      <alignment horizontal="right"/>
      <protection/>
    </xf>
    <xf numFmtId="0" fontId="27" fillId="0" borderId="0" xfId="76" applyFont="1" applyFill="1">
      <alignment/>
      <protection/>
    </xf>
    <xf numFmtId="0" fontId="22" fillId="0" borderId="92" xfId="76" applyFont="1" applyFill="1" applyBorder="1">
      <alignment/>
      <protection/>
    </xf>
    <xf numFmtId="3" fontId="22" fillId="0" borderId="76" xfId="76" applyNumberFormat="1" applyFont="1" applyFill="1" applyBorder="1">
      <alignment/>
      <protection/>
    </xf>
    <xf numFmtId="3" fontId="22" fillId="0" borderId="111" xfId="76" applyNumberFormat="1" applyFont="1" applyFill="1" applyBorder="1">
      <alignment/>
      <protection/>
    </xf>
    <xf numFmtId="10" fontId="22" fillId="0" borderId="112" xfId="76" applyNumberFormat="1" applyFont="1" applyFill="1" applyBorder="1">
      <alignment/>
      <protection/>
    </xf>
    <xf numFmtId="10" fontId="22" fillId="0" borderId="112" xfId="76" applyNumberFormat="1" applyFont="1" applyFill="1" applyBorder="1" applyAlignment="1">
      <alignment horizontal="right"/>
      <protection/>
    </xf>
    <xf numFmtId="0" fontId="22" fillId="0" borderId="113" xfId="76" applyFont="1" applyFill="1" applyBorder="1">
      <alignment/>
      <protection/>
    </xf>
    <xf numFmtId="3" fontId="22" fillId="0" borderId="80" xfId="76" applyNumberFormat="1" applyFont="1" applyFill="1" applyBorder="1">
      <alignment/>
      <protection/>
    </xf>
    <xf numFmtId="3" fontId="22" fillId="0" borderId="97" xfId="76" applyNumberFormat="1" applyFont="1" applyFill="1" applyBorder="1">
      <alignment/>
      <protection/>
    </xf>
    <xf numFmtId="10" fontId="22" fillId="0" borderId="101" xfId="76" applyNumberFormat="1" applyFont="1" applyFill="1" applyBorder="1">
      <alignment/>
      <protection/>
    </xf>
    <xf numFmtId="10" fontId="22" fillId="0" borderId="101" xfId="76" applyNumberFormat="1" applyFont="1" applyFill="1" applyBorder="1" applyAlignment="1">
      <alignment horizontal="right"/>
      <protection/>
    </xf>
    <xf numFmtId="0" fontId="22" fillId="0" borderId="136" xfId="76" applyFont="1" applyFill="1" applyBorder="1">
      <alignment/>
      <protection/>
    </xf>
    <xf numFmtId="3" fontId="22" fillId="0" borderId="87" xfId="76" applyNumberFormat="1" applyFont="1" applyFill="1" applyBorder="1">
      <alignment/>
      <protection/>
    </xf>
    <xf numFmtId="3" fontId="22" fillId="0" borderId="127" xfId="76" applyNumberFormat="1" applyFont="1" applyFill="1" applyBorder="1">
      <alignment/>
      <protection/>
    </xf>
    <xf numFmtId="10" fontId="22" fillId="0" borderId="78" xfId="76" applyNumberFormat="1" applyFont="1" applyFill="1" applyBorder="1">
      <alignment/>
      <protection/>
    </xf>
    <xf numFmtId="10" fontId="22" fillId="0" borderId="78" xfId="76" applyNumberFormat="1" applyFont="1" applyFill="1" applyBorder="1" applyAlignment="1">
      <alignment horizontal="right"/>
      <protection/>
    </xf>
    <xf numFmtId="0" fontId="29" fillId="18" borderId="136" xfId="76" applyFont="1" applyFill="1" applyBorder="1">
      <alignment/>
      <protection/>
    </xf>
    <xf numFmtId="3" fontId="29" fillId="18" borderId="87" xfId="76" applyNumberFormat="1" applyFont="1" applyFill="1" applyBorder="1">
      <alignment/>
      <protection/>
    </xf>
    <xf numFmtId="3" fontId="29" fillId="18" borderId="127" xfId="76" applyNumberFormat="1" applyFont="1" applyFill="1" applyBorder="1">
      <alignment/>
      <protection/>
    </xf>
    <xf numFmtId="10" fontId="29" fillId="18" borderId="78" xfId="76" applyNumberFormat="1" applyFont="1" applyFill="1" applyBorder="1">
      <alignment/>
      <protection/>
    </xf>
    <xf numFmtId="10" fontId="29" fillId="18" borderId="78" xfId="76" applyNumberFormat="1" applyFont="1" applyFill="1" applyBorder="1" applyAlignment="1">
      <alignment horizontal="right"/>
      <protection/>
    </xf>
    <xf numFmtId="10" fontId="29" fillId="18" borderId="112" xfId="76" applyNumberFormat="1" applyFont="1" applyFill="1" applyBorder="1" applyAlignment="1">
      <alignment horizontal="right"/>
      <protection/>
    </xf>
    <xf numFmtId="0" fontId="31" fillId="0" borderId="0" xfId="76" applyFont="1" applyFill="1">
      <alignment/>
      <protection/>
    </xf>
    <xf numFmtId="0" fontId="22" fillId="18" borderId="144" xfId="76" applyFont="1" applyFill="1" applyBorder="1">
      <alignment/>
      <protection/>
    </xf>
    <xf numFmtId="3" fontId="22" fillId="18" borderId="91" xfId="76" applyNumberFormat="1" applyFont="1" applyFill="1" applyBorder="1">
      <alignment/>
      <protection/>
    </xf>
    <xf numFmtId="3" fontId="22" fillId="18" borderId="90" xfId="76" applyNumberFormat="1" applyFont="1" applyFill="1" applyBorder="1">
      <alignment/>
      <protection/>
    </xf>
    <xf numFmtId="10" fontId="22" fillId="18" borderId="69" xfId="76" applyNumberFormat="1" applyFont="1" applyFill="1" applyBorder="1">
      <alignment/>
      <protection/>
    </xf>
    <xf numFmtId="10" fontId="22" fillId="18" borderId="69" xfId="76" applyNumberFormat="1" applyFont="1" applyFill="1" applyBorder="1" applyAlignment="1">
      <alignment horizontal="right"/>
      <protection/>
    </xf>
    <xf numFmtId="0" fontId="22" fillId="0" borderId="0" xfId="77" applyFont="1" applyFill="1">
      <alignment/>
      <protection/>
    </xf>
    <xf numFmtId="37" fontId="54" fillId="2" borderId="10" xfId="53" applyFont="1" applyFill="1" applyBorder="1" applyAlignment="1">
      <alignment horizontal="center"/>
    </xf>
    <xf numFmtId="37" fontId="54" fillId="2" borderId="11" xfId="53" applyFont="1" applyFill="1" applyBorder="1" applyAlignment="1">
      <alignment horizontal="center"/>
    </xf>
    <xf numFmtId="0" fontId="25" fillId="7" borderId="88" xfId="77" applyFont="1" applyFill="1" applyBorder="1" applyAlignment="1">
      <alignment horizontal="center" vertical="center"/>
      <protection/>
    </xf>
    <xf numFmtId="0" fontId="25" fillId="7" borderId="52" xfId="77" applyFont="1" applyFill="1" applyBorder="1" applyAlignment="1">
      <alignment horizontal="center" vertical="center"/>
      <protection/>
    </xf>
    <xf numFmtId="0" fontId="25" fillId="7" borderId="31" xfId="77" applyFont="1" applyFill="1" applyBorder="1" applyAlignment="1">
      <alignment horizontal="center" vertical="center"/>
      <protection/>
    </xf>
    <xf numFmtId="1" fontId="28" fillId="7" borderId="89" xfId="77" applyNumberFormat="1" applyFont="1" applyFill="1" applyBorder="1" applyAlignment="1">
      <alignment horizontal="center" vertical="center" wrapText="1"/>
      <protection/>
    </xf>
    <xf numFmtId="0" fontId="28" fillId="7" borderId="91" xfId="77" applyFont="1" applyFill="1" applyBorder="1" applyAlignment="1">
      <alignment horizontal="center"/>
      <protection/>
    </xf>
    <xf numFmtId="0" fontId="28" fillId="7" borderId="90" xfId="77" applyFont="1" applyFill="1" applyBorder="1" applyAlignment="1">
      <alignment horizontal="center"/>
      <protection/>
    </xf>
    <xf numFmtId="0" fontId="28" fillId="7" borderId="69" xfId="77" applyFont="1" applyFill="1" applyBorder="1" applyAlignment="1">
      <alignment horizontal="center"/>
      <protection/>
    </xf>
    <xf numFmtId="0" fontId="30" fillId="0" borderId="0" xfId="77" applyFont="1" applyFill="1">
      <alignment/>
      <protection/>
    </xf>
    <xf numFmtId="0" fontId="30" fillId="7" borderId="92" xfId="77" applyFont="1" applyFill="1" applyBorder="1" applyAlignment="1">
      <alignment vertical="center"/>
      <protection/>
    </xf>
    <xf numFmtId="49" fontId="28" fillId="7" borderId="72" xfId="77" applyNumberFormat="1" applyFont="1" applyFill="1" applyBorder="1" applyAlignment="1">
      <alignment horizontal="center" vertical="center" wrapText="1"/>
      <protection/>
    </xf>
    <xf numFmtId="49" fontId="28" fillId="7" borderId="141" xfId="77" applyNumberFormat="1" applyFont="1" applyFill="1" applyBorder="1" applyAlignment="1">
      <alignment horizontal="center" vertical="center" wrapText="1"/>
      <protection/>
    </xf>
    <xf numFmtId="1" fontId="31" fillId="7" borderId="74" xfId="77" applyNumberFormat="1" applyFont="1" applyFill="1" applyBorder="1" applyAlignment="1">
      <alignment horizontal="center" vertical="center" wrapText="1"/>
      <protection/>
    </xf>
    <xf numFmtId="1" fontId="31" fillId="7" borderId="77" xfId="77" applyNumberFormat="1" applyFont="1" applyFill="1" applyBorder="1" applyAlignment="1">
      <alignment horizontal="center" vertical="center" wrapText="1"/>
      <protection/>
    </xf>
    <xf numFmtId="1" fontId="30" fillId="0" borderId="0" xfId="77" applyNumberFormat="1" applyFont="1" applyFill="1" applyAlignment="1">
      <alignment horizontal="center" vertical="center" wrapText="1"/>
      <protection/>
    </xf>
    <xf numFmtId="0" fontId="30" fillId="7" borderId="113" xfId="77" applyFont="1" applyFill="1" applyBorder="1" applyAlignment="1">
      <alignment vertical="center"/>
      <protection/>
    </xf>
    <xf numFmtId="49" fontId="31" fillId="7" borderId="80" xfId="77" applyNumberFormat="1" applyFont="1" applyFill="1" applyBorder="1" applyAlignment="1">
      <alignment horizontal="center" vertical="center" wrapText="1"/>
      <protection/>
    </xf>
    <xf numFmtId="49" fontId="31" fillId="7" borderId="97" xfId="77" applyNumberFormat="1" applyFont="1" applyFill="1" applyBorder="1" applyAlignment="1">
      <alignment horizontal="center" vertical="center" wrapText="1"/>
      <protection/>
    </xf>
    <xf numFmtId="0" fontId="22" fillId="7" borderId="101" xfId="77" applyFont="1" applyFill="1" applyBorder="1" applyAlignment="1">
      <alignment horizontal="center" vertical="center" wrapText="1"/>
      <protection/>
    </xf>
    <xf numFmtId="0" fontId="22" fillId="7" borderId="142" xfId="77" applyFont="1" applyFill="1" applyBorder="1" applyAlignment="1">
      <alignment horizontal="center" vertical="center" wrapText="1"/>
      <protection/>
    </xf>
    <xf numFmtId="1" fontId="22" fillId="0" borderId="0" xfId="77" applyNumberFormat="1" applyFont="1" applyFill="1" applyAlignment="1">
      <alignment horizontal="center" vertical="center" wrapText="1"/>
      <protection/>
    </xf>
    <xf numFmtId="0" fontId="45" fillId="0" borderId="66" xfId="77" applyNumberFormat="1" applyFont="1" applyFill="1" applyBorder="1" applyAlignment="1">
      <alignment vertical="center"/>
      <protection/>
    </xf>
    <xf numFmtId="3" fontId="45" fillId="0" borderId="143" xfId="77" applyNumberFormat="1" applyFont="1" applyFill="1" applyBorder="1" applyAlignment="1">
      <alignment vertical="center"/>
      <protection/>
    </xf>
    <xf numFmtId="3" fontId="45" fillId="0" borderId="32" xfId="77" applyNumberFormat="1" applyFont="1" applyFill="1" applyBorder="1" applyAlignment="1">
      <alignment vertical="center"/>
      <protection/>
    </xf>
    <xf numFmtId="3" fontId="45" fillId="0" borderId="30" xfId="77" applyNumberFormat="1" applyFont="1" applyFill="1" applyBorder="1" applyAlignment="1">
      <alignment vertical="center"/>
      <protection/>
    </xf>
    <xf numFmtId="10" fontId="45" fillId="0" borderId="70" xfId="77" applyNumberFormat="1" applyFont="1" applyFill="1" applyBorder="1" applyAlignment="1">
      <alignment vertical="center"/>
      <protection/>
    </xf>
    <xf numFmtId="10" fontId="45" fillId="0" borderId="70" xfId="77" applyNumberFormat="1" applyFont="1" applyFill="1" applyBorder="1" applyAlignment="1">
      <alignment horizontal="right" vertical="center"/>
      <protection/>
    </xf>
    <xf numFmtId="0" fontId="45" fillId="0" borderId="0" xfId="77" applyFont="1" applyFill="1" applyAlignment="1">
      <alignment vertical="center"/>
      <protection/>
    </xf>
    <xf numFmtId="0" fontId="29" fillId="18" borderId="89" xfId="77" applyFont="1" applyFill="1" applyBorder="1">
      <alignment/>
      <protection/>
    </xf>
    <xf numFmtId="3" fontId="29" fillId="18" borderId="72" xfId="77" applyNumberFormat="1" applyFont="1" applyFill="1" applyBorder="1">
      <alignment/>
      <protection/>
    </xf>
    <xf numFmtId="3" fontId="29" fillId="18" borderId="141" xfId="77" applyNumberFormat="1" applyFont="1" applyFill="1" applyBorder="1">
      <alignment/>
      <protection/>
    </xf>
    <xf numFmtId="10" fontId="29" fillId="18" borderId="74" xfId="77" applyNumberFormat="1" applyFont="1" applyFill="1" applyBorder="1">
      <alignment/>
      <protection/>
    </xf>
    <xf numFmtId="10" fontId="29" fillId="18" borderId="74" xfId="77" applyNumberFormat="1" applyFont="1" applyFill="1" applyBorder="1" applyAlignment="1">
      <alignment horizontal="right"/>
      <protection/>
    </xf>
    <xf numFmtId="0" fontId="27" fillId="0" borderId="0" xfId="77" applyFont="1" applyFill="1">
      <alignment/>
      <protection/>
    </xf>
    <xf numFmtId="0" fontId="22" fillId="0" borderId="92" xfId="77" applyFont="1" applyFill="1" applyBorder="1">
      <alignment/>
      <protection/>
    </xf>
    <xf numFmtId="3" fontId="22" fillId="0" borderId="76" xfId="77" applyNumberFormat="1" applyFont="1" applyFill="1" applyBorder="1">
      <alignment/>
      <protection/>
    </xf>
    <xf numFmtId="3" fontId="22" fillId="0" borderId="111" xfId="77" applyNumberFormat="1" applyFont="1" applyFill="1" applyBorder="1">
      <alignment/>
      <protection/>
    </xf>
    <xf numFmtId="10" fontId="22" fillId="0" borderId="112" xfId="77" applyNumberFormat="1" applyFont="1" applyFill="1" applyBorder="1">
      <alignment/>
      <protection/>
    </xf>
    <xf numFmtId="10" fontId="22" fillId="0" borderId="112" xfId="77" applyNumberFormat="1" applyFont="1" applyFill="1" applyBorder="1" applyAlignment="1">
      <alignment horizontal="right"/>
      <protection/>
    </xf>
    <xf numFmtId="0" fontId="22" fillId="0" borderId="136" xfId="77" applyFont="1" applyFill="1" applyBorder="1">
      <alignment/>
      <protection/>
    </xf>
    <xf numFmtId="3" fontId="22" fillId="0" borderId="87" xfId="77" applyNumberFormat="1" applyFont="1" applyFill="1" applyBorder="1">
      <alignment/>
      <protection/>
    </xf>
    <xf numFmtId="3" fontId="22" fillId="0" borderId="127" xfId="77" applyNumberFormat="1" applyFont="1" applyFill="1" applyBorder="1">
      <alignment/>
      <protection/>
    </xf>
    <xf numFmtId="10" fontId="22" fillId="0" borderId="78" xfId="77" applyNumberFormat="1" applyFont="1" applyFill="1" applyBorder="1">
      <alignment/>
      <protection/>
    </xf>
    <xf numFmtId="10" fontId="22" fillId="0" borderId="78" xfId="77" applyNumberFormat="1" applyFont="1" applyFill="1" applyBorder="1" applyAlignment="1">
      <alignment horizontal="right"/>
      <protection/>
    </xf>
    <xf numFmtId="0" fontId="22" fillId="0" borderId="145" xfId="77" applyFont="1" applyFill="1" applyBorder="1">
      <alignment/>
      <protection/>
    </xf>
    <xf numFmtId="3" fontId="22" fillId="0" borderId="146" xfId="77" applyNumberFormat="1" applyFont="1" applyFill="1" applyBorder="1">
      <alignment/>
      <protection/>
    </xf>
    <xf numFmtId="3" fontId="22" fillId="0" borderId="44" xfId="77" applyNumberFormat="1" applyFont="1" applyFill="1" applyBorder="1">
      <alignment/>
      <protection/>
    </xf>
    <xf numFmtId="10" fontId="22" fillId="0" borderId="54" xfId="77" applyNumberFormat="1" applyFont="1" applyFill="1" applyBorder="1">
      <alignment/>
      <protection/>
    </xf>
    <xf numFmtId="10" fontId="22" fillId="0" borderId="54" xfId="77" applyNumberFormat="1" applyFont="1" applyFill="1" applyBorder="1" applyAlignment="1">
      <alignment horizontal="right"/>
      <protection/>
    </xf>
    <xf numFmtId="0" fontId="31" fillId="0" borderId="0" xfId="77" applyFont="1" applyFill="1">
      <alignment/>
      <protection/>
    </xf>
    <xf numFmtId="0" fontId="22" fillId="18" borderId="144" xfId="77" applyFont="1" applyFill="1" applyBorder="1">
      <alignment/>
      <protection/>
    </xf>
    <xf numFmtId="3" fontId="22" fillId="18" borderId="91" xfId="77" applyNumberFormat="1" applyFont="1" applyFill="1" applyBorder="1">
      <alignment/>
      <protection/>
    </xf>
    <xf numFmtId="3" fontId="22" fillId="18" borderId="90" xfId="77" applyNumberFormat="1" applyFont="1" applyFill="1" applyBorder="1">
      <alignment/>
      <protection/>
    </xf>
    <xf numFmtId="10" fontId="22" fillId="18" borderId="69" xfId="77" applyNumberFormat="1" applyFont="1" applyFill="1" applyBorder="1">
      <alignment/>
      <protection/>
    </xf>
    <xf numFmtId="10" fontId="22" fillId="18" borderId="69" xfId="77" applyNumberFormat="1" applyFont="1" applyFill="1" applyBorder="1" applyAlignment="1">
      <alignment horizontal="right"/>
      <protection/>
    </xf>
    <xf numFmtId="0" fontId="22" fillId="0" borderId="0" xfId="78" applyFont="1">
      <alignment/>
      <protection/>
    </xf>
    <xf numFmtId="37" fontId="54" fillId="2" borderId="10" xfId="54" applyFont="1" applyFill="1" applyBorder="1" applyAlignment="1">
      <alignment horizontal="center"/>
    </xf>
    <xf numFmtId="37" fontId="54" fillId="2" borderId="11" xfId="54" applyFont="1" applyFill="1" applyBorder="1" applyAlignment="1">
      <alignment horizontal="center"/>
    </xf>
    <xf numFmtId="0" fontId="25" fillId="7" borderId="10" xfId="78" applyFont="1" applyFill="1" applyBorder="1" applyAlignment="1">
      <alignment horizontal="center" vertical="center"/>
      <protection/>
    </xf>
    <xf numFmtId="0" fontId="25" fillId="7" borderId="65" xfId="78" applyFont="1" applyFill="1" applyBorder="1" applyAlignment="1">
      <alignment horizontal="center" vertical="center"/>
      <protection/>
    </xf>
    <xf numFmtId="0" fontId="25" fillId="7" borderId="11" xfId="78" applyFont="1" applyFill="1" applyBorder="1" applyAlignment="1">
      <alignment horizontal="center" vertical="center"/>
      <protection/>
    </xf>
    <xf numFmtId="1" fontId="31" fillId="7" borderId="66" xfId="78" applyNumberFormat="1" applyFont="1" applyFill="1" applyBorder="1" applyAlignment="1">
      <alignment horizontal="center" vertical="center" wrapText="1"/>
      <protection/>
    </xf>
    <xf numFmtId="0" fontId="27" fillId="7" borderId="10" xfId="78" applyFont="1" applyFill="1" applyBorder="1" applyAlignment="1">
      <alignment horizontal="center"/>
      <protection/>
    </xf>
    <xf numFmtId="0" fontId="27" fillId="7" borderId="65" xfId="78" applyFont="1" applyFill="1" applyBorder="1" applyAlignment="1">
      <alignment horizontal="center"/>
      <protection/>
    </xf>
    <xf numFmtId="0" fontId="27" fillId="7" borderId="11" xfId="78" applyFont="1" applyFill="1" applyBorder="1" applyAlignment="1">
      <alignment horizontal="center"/>
      <protection/>
    </xf>
    <xf numFmtId="0" fontId="29" fillId="0" borderId="0" xfId="78" applyFont="1">
      <alignment/>
      <protection/>
    </xf>
    <xf numFmtId="0" fontId="22" fillId="7" borderId="67" xfId="78" applyFont="1" applyFill="1" applyBorder="1" applyAlignment="1">
      <alignment vertical="center"/>
      <protection/>
    </xf>
    <xf numFmtId="49" fontId="31" fillId="7" borderId="68" xfId="78" applyNumberFormat="1" applyFont="1" applyFill="1" applyBorder="1" applyAlignment="1">
      <alignment horizontal="center" vertical="center" wrapText="1"/>
      <protection/>
    </xf>
    <xf numFmtId="1" fontId="31" fillId="7" borderId="90" xfId="78" applyNumberFormat="1" applyFont="1" applyFill="1" applyBorder="1" applyAlignment="1">
      <alignment horizontal="center" vertical="center" wrapText="1"/>
      <protection/>
    </xf>
    <xf numFmtId="1" fontId="31" fillId="7" borderId="69" xfId="78" applyNumberFormat="1" applyFont="1" applyFill="1" applyBorder="1" applyAlignment="1">
      <alignment horizontal="center" vertical="center" wrapText="1"/>
      <protection/>
    </xf>
    <xf numFmtId="1" fontId="22" fillId="0" borderId="0" xfId="78" applyNumberFormat="1" applyFont="1" applyAlignment="1">
      <alignment horizontal="center" vertical="center" wrapText="1"/>
      <protection/>
    </xf>
    <xf numFmtId="0" fontId="43" fillId="0" borderId="89" xfId="78" applyNumberFormat="1" applyFont="1" applyBorder="1">
      <alignment/>
      <protection/>
    </xf>
    <xf numFmtId="3" fontId="43" fillId="0" borderId="72" xfId="78" applyNumberFormat="1" applyFont="1" applyBorder="1">
      <alignment/>
      <protection/>
    </xf>
    <xf numFmtId="10" fontId="43" fillId="0" borderId="141" xfId="78" applyNumberFormat="1" applyFont="1" applyBorder="1">
      <alignment/>
      <protection/>
    </xf>
    <xf numFmtId="3" fontId="43" fillId="0" borderId="141" xfId="78" applyNumberFormat="1" applyFont="1" applyBorder="1">
      <alignment/>
      <protection/>
    </xf>
    <xf numFmtId="10" fontId="43" fillId="0" borderId="74" xfId="78" applyNumberFormat="1" applyFont="1" applyBorder="1">
      <alignment/>
      <protection/>
    </xf>
    <xf numFmtId="3" fontId="43" fillId="0" borderId="94" xfId="78" applyNumberFormat="1" applyFont="1" applyBorder="1">
      <alignment/>
      <protection/>
    </xf>
    <xf numFmtId="0" fontId="43" fillId="0" borderId="0" xfId="78" applyFont="1">
      <alignment/>
      <protection/>
    </xf>
    <xf numFmtId="0" fontId="29" fillId="18" borderId="92" xfId="78" applyNumberFormat="1" applyFont="1" applyFill="1" applyBorder="1">
      <alignment/>
      <protection/>
    </xf>
    <xf numFmtId="3" fontId="29" fillId="18" borderId="75" xfId="78" applyNumberFormat="1" applyFont="1" applyFill="1" applyBorder="1">
      <alignment/>
      <protection/>
    </xf>
    <xf numFmtId="10" fontId="29" fillId="18" borderId="111" xfId="78" applyNumberFormat="1" applyFont="1" applyFill="1" applyBorder="1">
      <alignment/>
      <protection/>
    </xf>
    <xf numFmtId="3" fontId="29" fillId="18" borderId="139" xfId="78" applyNumberFormat="1" applyFont="1" applyFill="1" applyBorder="1">
      <alignment/>
      <protection/>
    </xf>
    <xf numFmtId="10" fontId="29" fillId="18" borderId="112" xfId="78" applyNumberFormat="1" applyFont="1" applyFill="1" applyBorder="1">
      <alignment/>
      <protection/>
    </xf>
    <xf numFmtId="0" fontId="45" fillId="0" borderId="0" xfId="78" applyFont="1">
      <alignment/>
      <protection/>
    </xf>
    <xf numFmtId="3" fontId="45" fillId="0" borderId="0" xfId="78" applyNumberFormat="1" applyFont="1">
      <alignment/>
      <protection/>
    </xf>
    <xf numFmtId="0" fontId="22" fillId="0" borderId="92" xfId="78" applyNumberFormat="1" applyFont="1" applyBorder="1" quotePrefix="1">
      <alignment/>
      <protection/>
    </xf>
    <xf numFmtId="3" fontId="22" fillId="0" borderId="75" xfId="78" applyNumberFormat="1" applyFont="1" applyBorder="1">
      <alignment/>
      <protection/>
    </xf>
    <xf numFmtId="10" fontId="22" fillId="0" borderId="111" xfId="78" applyNumberFormat="1" applyFont="1" applyBorder="1">
      <alignment/>
      <protection/>
    </xf>
    <xf numFmtId="3" fontId="22" fillId="0" borderId="139" xfId="78" applyNumberFormat="1" applyFont="1" applyBorder="1" quotePrefix="1">
      <alignment/>
      <protection/>
    </xf>
    <xf numFmtId="10" fontId="22" fillId="0" borderId="112" xfId="78" applyNumberFormat="1" applyFont="1" applyBorder="1">
      <alignment/>
      <protection/>
    </xf>
    <xf numFmtId="3" fontId="22" fillId="0" borderId="139" xfId="78" applyNumberFormat="1" applyFont="1" applyBorder="1">
      <alignment/>
      <protection/>
    </xf>
    <xf numFmtId="10" fontId="22" fillId="0" borderId="0" xfId="78" applyNumberFormat="1" applyFont="1" applyFill="1" applyBorder="1">
      <alignment/>
      <protection/>
    </xf>
    <xf numFmtId="0" fontId="29" fillId="18" borderId="89" xfId="78" applyNumberFormat="1" applyFont="1" applyFill="1" applyBorder="1">
      <alignment/>
      <protection/>
    </xf>
    <xf numFmtId="3" fontId="29" fillId="18" borderId="71" xfId="78" applyNumberFormat="1" applyFont="1" applyFill="1" applyBorder="1">
      <alignment/>
      <protection/>
    </xf>
    <xf numFmtId="10" fontId="29" fillId="18" borderId="73" xfId="78" applyNumberFormat="1" applyFont="1" applyFill="1" applyBorder="1">
      <alignment/>
      <protection/>
    </xf>
    <xf numFmtId="3" fontId="29" fillId="18" borderId="141" xfId="78" applyNumberFormat="1" applyFont="1" applyFill="1" applyBorder="1">
      <alignment/>
      <protection/>
    </xf>
    <xf numFmtId="10" fontId="29" fillId="18" borderId="74" xfId="78" applyNumberFormat="1" applyFont="1" applyFill="1" applyBorder="1">
      <alignment/>
      <protection/>
    </xf>
    <xf numFmtId="10" fontId="29" fillId="18" borderId="141" xfId="78" applyNumberFormat="1" applyFont="1" applyFill="1" applyBorder="1">
      <alignment/>
      <protection/>
    </xf>
    <xf numFmtId="3" fontId="29" fillId="18" borderId="93" xfId="78" applyNumberFormat="1" applyFont="1" applyFill="1" applyBorder="1">
      <alignment/>
      <protection/>
    </xf>
    <xf numFmtId="10" fontId="29" fillId="0" borderId="0" xfId="78" applyNumberFormat="1" applyFont="1" applyFill="1" applyBorder="1">
      <alignment/>
      <protection/>
    </xf>
    <xf numFmtId="0" fontId="22" fillId="0" borderId="136" xfId="78" applyNumberFormat="1" applyFont="1" applyBorder="1" quotePrefix="1">
      <alignment/>
      <protection/>
    </xf>
    <xf numFmtId="3" fontId="22" fillId="0" borderId="86" xfId="78" applyNumberFormat="1" applyFont="1" applyBorder="1">
      <alignment/>
      <protection/>
    </xf>
    <xf numFmtId="3" fontId="22" fillId="0" borderId="137" xfId="78" applyNumberFormat="1" applyFont="1" applyBorder="1" quotePrefix="1">
      <alignment/>
      <protection/>
    </xf>
    <xf numFmtId="3" fontId="22" fillId="0" borderId="137" xfId="78" applyNumberFormat="1" applyFont="1" applyBorder="1">
      <alignment/>
      <protection/>
    </xf>
    <xf numFmtId="10" fontId="22" fillId="0" borderId="78" xfId="78" applyNumberFormat="1" applyFont="1" applyBorder="1">
      <alignment/>
      <protection/>
    </xf>
    <xf numFmtId="3" fontId="29" fillId="18" borderId="93" xfId="78" applyNumberFormat="1" applyFont="1" applyFill="1" applyBorder="1" quotePrefix="1">
      <alignment/>
      <protection/>
    </xf>
    <xf numFmtId="3" fontId="22" fillId="0" borderId="111" xfId="78" applyNumberFormat="1" applyFont="1" applyBorder="1">
      <alignment/>
      <protection/>
    </xf>
    <xf numFmtId="0" fontId="22" fillId="18" borderId="10" xfId="78" applyNumberFormat="1" applyFont="1" applyFill="1" applyBorder="1">
      <alignment/>
      <protection/>
    </xf>
    <xf numFmtId="3" fontId="22" fillId="18" borderId="91" xfId="78" applyNumberFormat="1" applyFont="1" applyFill="1" applyBorder="1">
      <alignment/>
      <protection/>
    </xf>
    <xf numFmtId="10" fontId="22" fillId="18" borderId="90" xfId="78" applyNumberFormat="1" applyFont="1" applyFill="1" applyBorder="1">
      <alignment/>
      <protection/>
    </xf>
    <xf numFmtId="3" fontId="22" fillId="18" borderId="90" xfId="78" applyNumberFormat="1" applyFont="1" applyFill="1" applyBorder="1" quotePrefix="1">
      <alignment/>
      <protection/>
    </xf>
    <xf numFmtId="10" fontId="22" fillId="18" borderId="69" xfId="78" applyNumberFormat="1" applyFont="1" applyFill="1" applyBorder="1" applyAlignment="1">
      <alignment horizontal="right"/>
      <protection/>
    </xf>
    <xf numFmtId="0" fontId="22" fillId="0" borderId="0" xfId="79" applyFont="1" applyFill="1">
      <alignment/>
      <protection/>
    </xf>
    <xf numFmtId="37" fontId="54" fillId="2" borderId="10" xfId="55" applyFont="1" applyFill="1" applyBorder="1" applyAlignment="1">
      <alignment horizontal="center"/>
    </xf>
    <xf numFmtId="37" fontId="54" fillId="2" borderId="11" xfId="55" applyFont="1" applyFill="1" applyBorder="1" applyAlignment="1">
      <alignment horizontal="center"/>
    </xf>
    <xf numFmtId="0" fontId="25" fillId="7" borderId="88" xfId="79" applyFont="1" applyFill="1" applyBorder="1" applyAlignment="1">
      <alignment horizontal="center" vertical="center"/>
      <protection/>
    </xf>
    <xf numFmtId="0" fontId="25" fillId="7" borderId="52" xfId="79" applyFont="1" applyFill="1" applyBorder="1" applyAlignment="1">
      <alignment horizontal="center" vertical="center"/>
      <protection/>
    </xf>
    <xf numFmtId="0" fontId="25" fillId="7" borderId="31" xfId="79" applyFont="1" applyFill="1" applyBorder="1" applyAlignment="1">
      <alignment horizontal="center" vertical="center"/>
      <protection/>
    </xf>
    <xf numFmtId="1" fontId="28" fillId="7" borderId="89" xfId="79" applyNumberFormat="1" applyFont="1" applyFill="1" applyBorder="1" applyAlignment="1">
      <alignment horizontal="center" vertical="center" wrapText="1"/>
      <protection/>
    </xf>
    <xf numFmtId="0" fontId="31" fillId="7" borderId="91" xfId="79" applyFont="1" applyFill="1" applyBorder="1" applyAlignment="1">
      <alignment horizontal="center"/>
      <protection/>
    </xf>
    <xf numFmtId="0" fontId="31" fillId="7" borderId="90" xfId="79" applyFont="1" applyFill="1" applyBorder="1" applyAlignment="1">
      <alignment horizontal="center"/>
      <protection/>
    </xf>
    <xf numFmtId="0" fontId="31" fillId="7" borderId="69" xfId="79" applyFont="1" applyFill="1" applyBorder="1" applyAlignment="1">
      <alignment horizontal="center"/>
      <protection/>
    </xf>
    <xf numFmtId="0" fontId="30" fillId="7" borderId="92" xfId="79" applyFont="1" applyFill="1" applyBorder="1" applyAlignment="1">
      <alignment vertical="center"/>
      <protection/>
    </xf>
    <xf numFmtId="49" fontId="27" fillId="7" borderId="72" xfId="79" applyNumberFormat="1" applyFont="1" applyFill="1" applyBorder="1" applyAlignment="1">
      <alignment horizontal="center" vertical="center" wrapText="1"/>
      <protection/>
    </xf>
    <xf numFmtId="49" fontId="27" fillId="7" borderId="141" xfId="79" applyNumberFormat="1" applyFont="1" applyFill="1" applyBorder="1" applyAlignment="1">
      <alignment horizontal="center" vertical="center" wrapText="1"/>
      <protection/>
    </xf>
    <xf numFmtId="1" fontId="31" fillId="7" borderId="74" xfId="79" applyNumberFormat="1" applyFont="1" applyFill="1" applyBorder="1" applyAlignment="1">
      <alignment horizontal="center" vertical="center" wrapText="1"/>
      <protection/>
    </xf>
    <xf numFmtId="1" fontId="31" fillId="7" borderId="77" xfId="79" applyNumberFormat="1" applyFont="1" applyFill="1" applyBorder="1" applyAlignment="1">
      <alignment horizontal="center" vertical="center" wrapText="1"/>
      <protection/>
    </xf>
    <xf numFmtId="1" fontId="27" fillId="7" borderId="72" xfId="79" applyNumberFormat="1" applyFont="1" applyFill="1" applyBorder="1" applyAlignment="1">
      <alignment horizontal="center" vertical="center" wrapText="1"/>
      <protection/>
    </xf>
    <xf numFmtId="1" fontId="27" fillId="7" borderId="141" xfId="79" applyNumberFormat="1" applyFont="1" applyFill="1" applyBorder="1" applyAlignment="1">
      <alignment horizontal="center" vertical="center" wrapText="1"/>
      <protection/>
    </xf>
    <xf numFmtId="1" fontId="29" fillId="0" borderId="0" xfId="79" applyNumberFormat="1" applyFont="1" applyFill="1" applyAlignment="1">
      <alignment horizontal="center" vertical="center" wrapText="1"/>
      <protection/>
    </xf>
    <xf numFmtId="0" fontId="30" fillId="7" borderId="113" xfId="79" applyFont="1" applyFill="1" applyBorder="1" applyAlignment="1">
      <alignment vertical="center"/>
      <protection/>
    </xf>
    <xf numFmtId="49" fontId="31" fillId="7" borderId="80" xfId="79" applyNumberFormat="1" applyFont="1" applyFill="1" applyBorder="1" applyAlignment="1">
      <alignment horizontal="center" vertical="center" wrapText="1"/>
      <protection/>
    </xf>
    <xf numFmtId="49" fontId="31" fillId="7" borderId="97" xfId="79" applyNumberFormat="1" applyFont="1" applyFill="1" applyBorder="1" applyAlignment="1">
      <alignment horizontal="center" vertical="center" wrapText="1"/>
      <protection/>
    </xf>
    <xf numFmtId="0" fontId="22" fillId="7" borderId="101" xfId="79" applyFont="1" applyFill="1" applyBorder="1" applyAlignment="1">
      <alignment horizontal="center" vertical="center" wrapText="1"/>
      <protection/>
    </xf>
    <xf numFmtId="0" fontId="22" fillId="7" borderId="142" xfId="79" applyFont="1" applyFill="1" applyBorder="1" applyAlignment="1">
      <alignment horizontal="center" vertical="center" wrapText="1"/>
      <protection/>
    </xf>
    <xf numFmtId="1" fontId="22" fillId="0" borderId="0" xfId="79" applyNumberFormat="1" applyFont="1" applyFill="1" applyAlignment="1">
      <alignment horizontal="center" vertical="center" wrapText="1"/>
      <protection/>
    </xf>
    <xf numFmtId="0" fontId="55" fillId="0" borderId="66" xfId="79" applyNumberFormat="1" applyFont="1" applyFill="1" applyBorder="1">
      <alignment/>
      <protection/>
    </xf>
    <xf numFmtId="3" fontId="55" fillId="0" borderId="143" xfId="79" applyNumberFormat="1" applyFont="1" applyFill="1" applyBorder="1">
      <alignment/>
      <protection/>
    </xf>
    <xf numFmtId="3" fontId="55" fillId="0" borderId="32" xfId="79" applyNumberFormat="1" applyFont="1" applyFill="1" applyBorder="1">
      <alignment/>
      <protection/>
    </xf>
    <xf numFmtId="3" fontId="55" fillId="0" borderId="30" xfId="79" applyNumberFormat="1" applyFont="1" applyFill="1" applyBorder="1">
      <alignment/>
      <protection/>
    </xf>
    <xf numFmtId="10" fontId="55" fillId="0" borderId="70" xfId="79" applyNumberFormat="1" applyFont="1" applyFill="1" applyBorder="1">
      <alignment/>
      <protection/>
    </xf>
    <xf numFmtId="10" fontId="55" fillId="0" borderId="70" xfId="79" applyNumberFormat="1" applyFont="1" applyFill="1" applyBorder="1" applyAlignment="1">
      <alignment horizontal="right"/>
      <protection/>
    </xf>
    <xf numFmtId="0" fontId="55" fillId="0" borderId="0" xfId="79" applyFont="1" applyFill="1">
      <alignment/>
      <protection/>
    </xf>
    <xf numFmtId="0" fontId="29" fillId="18" borderId="89" xfId="79" applyFont="1" applyFill="1" applyBorder="1">
      <alignment/>
      <protection/>
    </xf>
    <xf numFmtId="3" fontId="29" fillId="18" borderId="72" xfId="79" applyNumberFormat="1" applyFont="1" applyFill="1" applyBorder="1">
      <alignment/>
      <protection/>
    </xf>
    <xf numFmtId="3" fontId="29" fillId="18" borderId="141" xfId="79" applyNumberFormat="1" applyFont="1" applyFill="1" applyBorder="1">
      <alignment/>
      <protection/>
    </xf>
    <xf numFmtId="10" fontId="29" fillId="18" borderId="74" xfId="79" applyNumberFormat="1" applyFont="1" applyFill="1" applyBorder="1">
      <alignment/>
      <protection/>
    </xf>
    <xf numFmtId="10" fontId="29" fillId="18" borderId="74" xfId="79" applyNumberFormat="1" applyFont="1" applyFill="1" applyBorder="1" applyAlignment="1">
      <alignment horizontal="right"/>
      <protection/>
    </xf>
    <xf numFmtId="0" fontId="27" fillId="0" borderId="0" xfId="79" applyFont="1" applyFill="1">
      <alignment/>
      <protection/>
    </xf>
    <xf numFmtId="0" fontId="22" fillId="0" borderId="92" xfId="79" applyFont="1" applyFill="1" applyBorder="1">
      <alignment/>
      <protection/>
    </xf>
    <xf numFmtId="3" fontId="22" fillId="0" borderId="76" xfId="79" applyNumberFormat="1" applyFont="1" applyFill="1" applyBorder="1">
      <alignment/>
      <protection/>
    </xf>
    <xf numFmtId="3" fontId="22" fillId="0" borderId="111" xfId="79" applyNumberFormat="1" applyFont="1" applyFill="1" applyBorder="1">
      <alignment/>
      <protection/>
    </xf>
    <xf numFmtId="10" fontId="22" fillId="0" borderId="112" xfId="79" applyNumberFormat="1" applyFont="1" applyFill="1" applyBorder="1">
      <alignment/>
      <protection/>
    </xf>
    <xf numFmtId="10" fontId="22" fillId="0" borderId="112" xfId="79" applyNumberFormat="1" applyFont="1" applyFill="1" applyBorder="1" applyAlignment="1">
      <alignment horizontal="right"/>
      <protection/>
    </xf>
    <xf numFmtId="0" fontId="22" fillId="0" borderId="113" xfId="79" applyFont="1" applyFill="1" applyBorder="1">
      <alignment/>
      <protection/>
    </xf>
    <xf numFmtId="3" fontId="22" fillId="0" borderId="80" xfId="79" applyNumberFormat="1" applyFont="1" applyFill="1" applyBorder="1">
      <alignment/>
      <protection/>
    </xf>
    <xf numFmtId="3" fontId="22" fillId="0" borderId="97" xfId="79" applyNumberFormat="1" applyFont="1" applyFill="1" applyBorder="1">
      <alignment/>
      <protection/>
    </xf>
    <xf numFmtId="10" fontId="22" fillId="0" borderId="101" xfId="79" applyNumberFormat="1" applyFont="1" applyFill="1" applyBorder="1">
      <alignment/>
      <protection/>
    </xf>
    <xf numFmtId="0" fontId="22" fillId="0" borderId="136" xfId="79" applyFont="1" applyFill="1" applyBorder="1">
      <alignment/>
      <protection/>
    </xf>
    <xf numFmtId="3" fontId="22" fillId="0" borderId="87" xfId="79" applyNumberFormat="1" applyFont="1" applyFill="1" applyBorder="1">
      <alignment/>
      <protection/>
    </xf>
    <xf numFmtId="3" fontId="22" fillId="0" borderId="127" xfId="79" applyNumberFormat="1" applyFont="1" applyFill="1" applyBorder="1">
      <alignment/>
      <protection/>
    </xf>
    <xf numFmtId="10" fontId="22" fillId="0" borderId="78" xfId="79" applyNumberFormat="1" applyFont="1" applyFill="1" applyBorder="1">
      <alignment/>
      <protection/>
    </xf>
    <xf numFmtId="10" fontId="22" fillId="0" borderId="78" xfId="79" applyNumberFormat="1" applyFont="1" applyFill="1" applyBorder="1" applyAlignment="1">
      <alignment horizontal="right"/>
      <protection/>
    </xf>
    <xf numFmtId="0" fontId="29" fillId="18" borderId="136" xfId="79" applyFont="1" applyFill="1" applyBorder="1">
      <alignment/>
      <protection/>
    </xf>
    <xf numFmtId="3" fontId="29" fillId="18" borderId="87" xfId="79" applyNumberFormat="1" applyFont="1" applyFill="1" applyBorder="1">
      <alignment/>
      <protection/>
    </xf>
    <xf numFmtId="3" fontId="29" fillId="18" borderId="127" xfId="79" applyNumberFormat="1" applyFont="1" applyFill="1" applyBorder="1">
      <alignment/>
      <protection/>
    </xf>
    <xf numFmtId="10" fontId="29" fillId="18" borderId="78" xfId="79" applyNumberFormat="1" applyFont="1" applyFill="1" applyBorder="1">
      <alignment/>
      <protection/>
    </xf>
    <xf numFmtId="10" fontId="29" fillId="18" borderId="78" xfId="79" applyNumberFormat="1" applyFont="1" applyFill="1" applyBorder="1" applyAlignment="1">
      <alignment horizontal="right"/>
      <protection/>
    </xf>
    <xf numFmtId="10" fontId="29" fillId="18" borderId="112" xfId="79" applyNumberFormat="1" applyFont="1" applyFill="1" applyBorder="1" applyAlignment="1">
      <alignment horizontal="right"/>
      <protection/>
    </xf>
    <xf numFmtId="0" fontId="31" fillId="0" borderId="0" xfId="79" applyFont="1" applyFill="1">
      <alignment/>
      <protection/>
    </xf>
    <xf numFmtId="0" fontId="22" fillId="18" borderId="144" xfId="79" applyFont="1" applyFill="1" applyBorder="1">
      <alignment/>
      <protection/>
    </xf>
    <xf numFmtId="3" fontId="22" fillId="18" borderId="91" xfId="79" applyNumberFormat="1" applyFont="1" applyFill="1" applyBorder="1">
      <alignment/>
      <protection/>
    </xf>
    <xf numFmtId="3" fontId="22" fillId="18" borderId="90" xfId="79" applyNumberFormat="1" applyFont="1" applyFill="1" applyBorder="1">
      <alignment/>
      <protection/>
    </xf>
    <xf numFmtId="10" fontId="22" fillId="18" borderId="69" xfId="79" applyNumberFormat="1" applyFont="1" applyFill="1" applyBorder="1">
      <alignment/>
      <protection/>
    </xf>
    <xf numFmtId="10" fontId="22" fillId="18" borderId="69" xfId="79" applyNumberFormat="1" applyFont="1" applyFill="1" applyBorder="1" applyAlignment="1">
      <alignment horizontal="right"/>
      <protection/>
    </xf>
    <xf numFmtId="0" fontId="22" fillId="0" borderId="0" xfId="80" applyFont="1" applyFill="1">
      <alignment/>
      <protection/>
    </xf>
    <xf numFmtId="37" fontId="54" fillId="2" borderId="10" xfId="56" applyFont="1" applyFill="1" applyBorder="1" applyAlignment="1">
      <alignment horizontal="center"/>
    </xf>
    <xf numFmtId="37" fontId="54" fillId="2" borderId="11" xfId="56" applyFont="1" applyFill="1" applyBorder="1" applyAlignment="1">
      <alignment horizontal="center"/>
    </xf>
    <xf numFmtId="0" fontId="25" fillId="7" borderId="88" xfId="80" applyFont="1" applyFill="1" applyBorder="1" applyAlignment="1">
      <alignment horizontal="center" vertical="center"/>
      <protection/>
    </xf>
    <xf numFmtId="0" fontId="25" fillId="7" borderId="52" xfId="80" applyFont="1" applyFill="1" applyBorder="1" applyAlignment="1">
      <alignment horizontal="center" vertical="center"/>
      <protection/>
    </xf>
    <xf numFmtId="0" fontId="25" fillId="7" borderId="31" xfId="80" applyFont="1" applyFill="1" applyBorder="1" applyAlignment="1">
      <alignment horizontal="center" vertical="center"/>
      <protection/>
    </xf>
    <xf numFmtId="1" fontId="28" fillId="7" borderId="89" xfId="80" applyNumberFormat="1" applyFont="1" applyFill="1" applyBorder="1" applyAlignment="1">
      <alignment horizontal="center" vertical="center" wrapText="1"/>
      <protection/>
    </xf>
    <xf numFmtId="0" fontId="31" fillId="7" borderId="91" xfId="80" applyFont="1" applyFill="1" applyBorder="1" applyAlignment="1">
      <alignment horizontal="center"/>
      <protection/>
    </xf>
    <xf numFmtId="0" fontId="31" fillId="7" borderId="90" xfId="80" applyFont="1" applyFill="1" applyBorder="1" applyAlignment="1">
      <alignment horizontal="center"/>
      <protection/>
    </xf>
    <xf numFmtId="0" fontId="31" fillId="7" borderId="69" xfId="80" applyFont="1" applyFill="1" applyBorder="1" applyAlignment="1">
      <alignment horizontal="center"/>
      <protection/>
    </xf>
    <xf numFmtId="0" fontId="30" fillId="7" borderId="92" xfId="80" applyFont="1" applyFill="1" applyBorder="1" applyAlignment="1">
      <alignment vertical="center"/>
      <protection/>
    </xf>
    <xf numFmtId="49" fontId="27" fillId="7" borderId="72" xfId="80" applyNumberFormat="1" applyFont="1" applyFill="1" applyBorder="1" applyAlignment="1">
      <alignment horizontal="center" vertical="center" wrapText="1"/>
      <protection/>
    </xf>
    <xf numFmtId="49" fontId="27" fillId="7" borderId="141" xfId="80" applyNumberFormat="1" applyFont="1" applyFill="1" applyBorder="1" applyAlignment="1">
      <alignment horizontal="center" vertical="center" wrapText="1"/>
      <protection/>
    </xf>
    <xf numFmtId="1" fontId="31" fillId="7" borderId="74" xfId="80" applyNumberFormat="1" applyFont="1" applyFill="1" applyBorder="1" applyAlignment="1">
      <alignment horizontal="center" vertical="center" wrapText="1"/>
      <protection/>
    </xf>
    <xf numFmtId="1" fontId="31" fillId="7" borderId="77" xfId="80" applyNumberFormat="1" applyFont="1" applyFill="1" applyBorder="1" applyAlignment="1">
      <alignment horizontal="center" vertical="center" wrapText="1"/>
      <protection/>
    </xf>
    <xf numFmtId="1" fontId="27" fillId="7" borderId="72" xfId="80" applyNumberFormat="1" applyFont="1" applyFill="1" applyBorder="1" applyAlignment="1">
      <alignment horizontal="center" vertical="center" wrapText="1"/>
      <protection/>
    </xf>
    <xf numFmtId="1" fontId="27" fillId="7" borderId="141" xfId="80" applyNumberFormat="1" applyFont="1" applyFill="1" applyBorder="1" applyAlignment="1">
      <alignment horizontal="center" vertical="center" wrapText="1"/>
      <protection/>
    </xf>
    <xf numFmtId="1" fontId="29" fillId="0" borderId="0" xfId="80" applyNumberFormat="1" applyFont="1" applyFill="1" applyAlignment="1">
      <alignment horizontal="center" vertical="center" wrapText="1"/>
      <protection/>
    </xf>
    <xf numFmtId="0" fontId="30" fillId="7" borderId="113" xfId="80" applyFont="1" applyFill="1" applyBorder="1" applyAlignment="1">
      <alignment vertical="center"/>
      <protection/>
    </xf>
    <xf numFmtId="49" fontId="31" fillId="7" borderId="80" xfId="80" applyNumberFormat="1" applyFont="1" applyFill="1" applyBorder="1" applyAlignment="1">
      <alignment horizontal="center" vertical="center" wrapText="1"/>
      <protection/>
    </xf>
    <xf numFmtId="49" fontId="31" fillId="7" borderId="97" xfId="80" applyNumberFormat="1" applyFont="1" applyFill="1" applyBorder="1" applyAlignment="1">
      <alignment horizontal="center" vertical="center" wrapText="1"/>
      <protection/>
    </xf>
    <xf numFmtId="0" fontId="22" fillId="7" borderId="101" xfId="80" applyFont="1" applyFill="1" applyBorder="1" applyAlignment="1">
      <alignment horizontal="center" vertical="center" wrapText="1"/>
      <protection/>
    </xf>
    <xf numFmtId="0" fontId="22" fillId="7" borderId="142" xfId="80" applyFont="1" applyFill="1" applyBorder="1" applyAlignment="1">
      <alignment horizontal="center" vertical="center" wrapText="1"/>
      <protection/>
    </xf>
    <xf numFmtId="1" fontId="22" fillId="0" borderId="0" xfId="80" applyNumberFormat="1" applyFont="1" applyFill="1" applyAlignment="1">
      <alignment horizontal="center" vertical="center" wrapText="1"/>
      <protection/>
    </xf>
    <xf numFmtId="0" fontId="55" fillId="0" borderId="66" xfId="80" applyNumberFormat="1" applyFont="1" applyFill="1" applyBorder="1">
      <alignment/>
      <protection/>
    </xf>
    <xf numFmtId="3" fontId="55" fillId="0" borderId="143" xfId="80" applyNumberFormat="1" applyFont="1" applyFill="1" applyBorder="1">
      <alignment/>
      <protection/>
    </xf>
    <xf numFmtId="3" fontId="55" fillId="0" borderId="32" xfId="80" applyNumberFormat="1" applyFont="1" applyFill="1" applyBorder="1">
      <alignment/>
      <protection/>
    </xf>
    <xf numFmtId="3" fontId="55" fillId="0" borderId="30" xfId="80" applyNumberFormat="1" applyFont="1" applyFill="1" applyBorder="1">
      <alignment/>
      <protection/>
    </xf>
    <xf numFmtId="10" fontId="55" fillId="0" borderId="70" xfId="80" applyNumberFormat="1" applyFont="1" applyFill="1" applyBorder="1">
      <alignment/>
      <protection/>
    </xf>
    <xf numFmtId="10" fontId="55" fillId="0" borderId="70" xfId="80" applyNumberFormat="1" applyFont="1" applyFill="1" applyBorder="1" applyAlignment="1">
      <alignment horizontal="right"/>
      <protection/>
    </xf>
    <xf numFmtId="0" fontId="55" fillId="0" borderId="0" xfId="80" applyFont="1" applyFill="1">
      <alignment/>
      <protection/>
    </xf>
    <xf numFmtId="0" fontId="29" fillId="18" borderId="89" xfId="80" applyFont="1" applyFill="1" applyBorder="1">
      <alignment/>
      <protection/>
    </xf>
    <xf numFmtId="3" fontId="29" fillId="18" borderId="72" xfId="80" applyNumberFormat="1" applyFont="1" applyFill="1" applyBorder="1">
      <alignment/>
      <protection/>
    </xf>
    <xf numFmtId="3" fontId="29" fillId="18" borderId="141" xfId="80" applyNumberFormat="1" applyFont="1" applyFill="1" applyBorder="1">
      <alignment/>
      <protection/>
    </xf>
    <xf numFmtId="10" fontId="29" fillId="18" borderId="74" xfId="80" applyNumberFormat="1" applyFont="1" applyFill="1" applyBorder="1">
      <alignment/>
      <protection/>
    </xf>
    <xf numFmtId="10" fontId="29" fillId="18" borderId="74" xfId="80" applyNumberFormat="1" applyFont="1" applyFill="1" applyBorder="1" applyAlignment="1">
      <alignment horizontal="right"/>
      <protection/>
    </xf>
    <xf numFmtId="0" fontId="27" fillId="0" borderId="0" xfId="80" applyFont="1" applyFill="1">
      <alignment/>
      <protection/>
    </xf>
    <xf numFmtId="0" fontId="22" fillId="0" borderId="92" xfId="80" applyFont="1" applyFill="1" applyBorder="1">
      <alignment/>
      <protection/>
    </xf>
    <xf numFmtId="3" fontId="22" fillId="0" borderId="76" xfId="80" applyNumberFormat="1" applyFont="1" applyFill="1" applyBorder="1">
      <alignment/>
      <protection/>
    </xf>
    <xf numFmtId="3" fontId="22" fillId="0" borderId="111" xfId="80" applyNumberFormat="1" applyFont="1" applyFill="1" applyBorder="1">
      <alignment/>
      <protection/>
    </xf>
    <xf numFmtId="10" fontId="22" fillId="0" borderId="112" xfId="80" applyNumberFormat="1" applyFont="1" applyFill="1" applyBorder="1">
      <alignment/>
      <protection/>
    </xf>
    <xf numFmtId="10" fontId="22" fillId="0" borderId="112" xfId="80" applyNumberFormat="1" applyFont="1" applyFill="1" applyBorder="1" applyAlignment="1">
      <alignment horizontal="right"/>
      <protection/>
    </xf>
    <xf numFmtId="0" fontId="22" fillId="0" borderId="136" xfId="80" applyFont="1" applyFill="1" applyBorder="1">
      <alignment/>
      <protection/>
    </xf>
    <xf numFmtId="3" fontId="22" fillId="0" borderId="87" xfId="80" applyNumberFormat="1" applyFont="1" applyFill="1" applyBorder="1">
      <alignment/>
      <protection/>
    </xf>
    <xf numFmtId="3" fontId="22" fillId="0" borderId="127" xfId="80" applyNumberFormat="1" applyFont="1" applyFill="1" applyBorder="1">
      <alignment/>
      <protection/>
    </xf>
    <xf numFmtId="10" fontId="22" fillId="0" borderId="78" xfId="80" applyNumberFormat="1" applyFont="1" applyFill="1" applyBorder="1">
      <alignment/>
      <protection/>
    </xf>
    <xf numFmtId="10" fontId="22" fillId="0" borderId="78" xfId="80" applyNumberFormat="1" applyFont="1" applyFill="1" applyBorder="1" applyAlignment="1">
      <alignment horizontal="right"/>
      <protection/>
    </xf>
    <xf numFmtId="0" fontId="29" fillId="18" borderId="136" xfId="80" applyFont="1" applyFill="1" applyBorder="1">
      <alignment/>
      <protection/>
    </xf>
    <xf numFmtId="3" fontId="29" fillId="18" borderId="87" xfId="80" applyNumberFormat="1" applyFont="1" applyFill="1" applyBorder="1">
      <alignment/>
      <protection/>
    </xf>
    <xf numFmtId="3" fontId="29" fillId="18" borderId="127" xfId="80" applyNumberFormat="1" applyFont="1" applyFill="1" applyBorder="1">
      <alignment/>
      <protection/>
    </xf>
    <xf numFmtId="10" fontId="29" fillId="18" borderId="78" xfId="80" applyNumberFormat="1" applyFont="1" applyFill="1" applyBorder="1">
      <alignment/>
      <protection/>
    </xf>
    <xf numFmtId="10" fontId="29" fillId="18" borderId="78" xfId="80" applyNumberFormat="1" applyFont="1" applyFill="1" applyBorder="1" applyAlignment="1">
      <alignment horizontal="right"/>
      <protection/>
    </xf>
    <xf numFmtId="10" fontId="29" fillId="18" borderId="112" xfId="80" applyNumberFormat="1" applyFont="1" applyFill="1" applyBorder="1" applyAlignment="1">
      <alignment horizontal="right"/>
      <protection/>
    </xf>
    <xf numFmtId="0" fontId="31" fillId="0" borderId="0" xfId="80" applyFont="1" applyFill="1">
      <alignment/>
      <protection/>
    </xf>
    <xf numFmtId="0" fontId="22" fillId="18" borderId="144" xfId="80" applyFont="1" applyFill="1" applyBorder="1">
      <alignment/>
      <protection/>
    </xf>
    <xf numFmtId="3" fontId="22" fillId="18" borderId="91" xfId="80" applyNumberFormat="1" applyFont="1" applyFill="1" applyBorder="1">
      <alignment/>
      <protection/>
    </xf>
    <xf numFmtId="3" fontId="22" fillId="18" borderId="90" xfId="80" applyNumberFormat="1" applyFont="1" applyFill="1" applyBorder="1">
      <alignment/>
      <protection/>
    </xf>
    <xf numFmtId="10" fontId="22" fillId="18" borderId="69" xfId="80" applyNumberFormat="1" applyFont="1" applyFill="1" applyBorder="1">
      <alignment/>
      <protection/>
    </xf>
    <xf numFmtId="10" fontId="22" fillId="18" borderId="69" xfId="80" applyNumberFormat="1" applyFont="1" applyFill="1" applyBorder="1" applyAlignment="1">
      <alignment horizontal="right"/>
      <protection/>
    </xf>
    <xf numFmtId="0" fontId="22" fillId="0" borderId="0" xfId="65" applyFont="1" applyFill="1">
      <alignment/>
      <protection/>
    </xf>
    <xf numFmtId="37" fontId="54" fillId="2" borderId="10" xfId="47" applyFont="1" applyFill="1" applyBorder="1" applyAlignment="1">
      <alignment horizontal="center"/>
    </xf>
    <xf numFmtId="37" fontId="54" fillId="2" borderId="11" xfId="47" applyFont="1" applyFill="1" applyBorder="1" applyAlignment="1">
      <alignment horizontal="center"/>
    </xf>
    <xf numFmtId="0" fontId="25" fillId="7" borderId="88" xfId="65" applyFont="1" applyFill="1" applyBorder="1" applyAlignment="1">
      <alignment horizontal="center" vertical="center"/>
      <protection/>
    </xf>
    <xf numFmtId="0" fontId="25" fillId="7" borderId="52" xfId="65" applyFont="1" applyFill="1" applyBorder="1" applyAlignment="1">
      <alignment horizontal="center" vertical="center"/>
      <protection/>
    </xf>
    <xf numFmtId="0" fontId="25" fillId="7" borderId="31" xfId="65" applyFont="1" applyFill="1" applyBorder="1" applyAlignment="1">
      <alignment horizontal="center" vertical="center"/>
      <protection/>
    </xf>
    <xf numFmtId="1" fontId="28" fillId="7" borderId="89" xfId="65" applyNumberFormat="1" applyFont="1" applyFill="1" applyBorder="1" applyAlignment="1">
      <alignment horizontal="center" vertical="center" wrapText="1"/>
      <protection/>
    </xf>
    <xf numFmtId="0" fontId="31" fillId="7" borderId="91" xfId="65" applyFont="1" applyFill="1" applyBorder="1" applyAlignment="1">
      <alignment horizontal="center"/>
      <protection/>
    </xf>
    <xf numFmtId="0" fontId="31" fillId="7" borderId="90" xfId="65" applyFont="1" applyFill="1" applyBorder="1" applyAlignment="1">
      <alignment horizontal="center"/>
      <protection/>
    </xf>
    <xf numFmtId="0" fontId="31" fillId="7" borderId="69" xfId="65" applyFont="1" applyFill="1" applyBorder="1" applyAlignment="1">
      <alignment horizontal="center"/>
      <protection/>
    </xf>
    <xf numFmtId="0" fontId="30" fillId="7" borderId="92" xfId="65" applyFont="1" applyFill="1" applyBorder="1" applyAlignment="1">
      <alignment vertical="center"/>
      <protection/>
    </xf>
    <xf numFmtId="49" fontId="31" fillId="7" borderId="72" xfId="65" applyNumberFormat="1" applyFont="1" applyFill="1" applyBorder="1" applyAlignment="1">
      <alignment horizontal="center" vertical="center" wrapText="1"/>
      <protection/>
    </xf>
    <xf numFmtId="49" fontId="31" fillId="7" borderId="141" xfId="65" applyNumberFormat="1" applyFont="1" applyFill="1" applyBorder="1" applyAlignment="1">
      <alignment horizontal="center" vertical="center" wrapText="1"/>
      <protection/>
    </xf>
    <xf numFmtId="1" fontId="31" fillId="7" borderId="74" xfId="65" applyNumberFormat="1" applyFont="1" applyFill="1" applyBorder="1" applyAlignment="1">
      <alignment horizontal="center" vertical="center" wrapText="1"/>
      <protection/>
    </xf>
    <xf numFmtId="1" fontId="31" fillId="7" borderId="77" xfId="65" applyNumberFormat="1" applyFont="1" applyFill="1" applyBorder="1" applyAlignment="1">
      <alignment horizontal="center" vertical="center" wrapText="1"/>
      <protection/>
    </xf>
    <xf numFmtId="1" fontId="31" fillId="7" borderId="72" xfId="65" applyNumberFormat="1" applyFont="1" applyFill="1" applyBorder="1" applyAlignment="1">
      <alignment horizontal="center" vertical="center" wrapText="1"/>
      <protection/>
    </xf>
    <xf numFmtId="1" fontId="31" fillId="7" borderId="141" xfId="65" applyNumberFormat="1" applyFont="1" applyFill="1" applyBorder="1" applyAlignment="1">
      <alignment horizontal="center" vertical="center" wrapText="1"/>
      <protection/>
    </xf>
    <xf numFmtId="1" fontId="22" fillId="0" borderId="0" xfId="65" applyNumberFormat="1" applyFont="1" applyFill="1" applyAlignment="1">
      <alignment horizontal="center" vertical="center" wrapText="1"/>
      <protection/>
    </xf>
    <xf numFmtId="0" fontId="30" fillId="7" borderId="113" xfId="65" applyFont="1" applyFill="1" applyBorder="1" applyAlignment="1">
      <alignment vertical="center"/>
      <protection/>
    </xf>
    <xf numFmtId="49" fontId="31" fillId="7" borderId="80" xfId="65" applyNumberFormat="1" applyFont="1" applyFill="1" applyBorder="1" applyAlignment="1">
      <alignment horizontal="center" vertical="center" wrapText="1"/>
      <protection/>
    </xf>
    <xf numFmtId="49" fontId="31" fillId="7" borderId="97" xfId="65" applyNumberFormat="1" applyFont="1" applyFill="1" applyBorder="1" applyAlignment="1">
      <alignment horizontal="center" vertical="center" wrapText="1"/>
      <protection/>
    </xf>
    <xf numFmtId="0" fontId="22" fillId="7" borderId="101" xfId="65" applyFont="1" applyFill="1" applyBorder="1" applyAlignment="1">
      <alignment horizontal="center" vertical="center" wrapText="1"/>
      <protection/>
    </xf>
    <xf numFmtId="0" fontId="22" fillId="7" borderId="142" xfId="65" applyFont="1" applyFill="1" applyBorder="1" applyAlignment="1">
      <alignment horizontal="center" vertical="center" wrapText="1"/>
      <protection/>
    </xf>
    <xf numFmtId="0" fontId="45" fillId="0" borderId="102" xfId="65" applyNumberFormat="1" applyFont="1" applyFill="1" applyBorder="1">
      <alignment/>
      <protection/>
    </xf>
    <xf numFmtId="3" fontId="45" fillId="0" borderId="83" xfId="65" applyNumberFormat="1" applyFont="1" applyFill="1" applyBorder="1">
      <alignment/>
      <protection/>
    </xf>
    <xf numFmtId="3" fontId="45" fillId="0" borderId="103" xfId="65" applyNumberFormat="1" applyFont="1" applyFill="1" applyBorder="1">
      <alignment/>
      <protection/>
    </xf>
    <xf numFmtId="3" fontId="45" fillId="0" borderId="104" xfId="65" applyNumberFormat="1" applyFont="1" applyFill="1" applyBorder="1">
      <alignment/>
      <protection/>
    </xf>
    <xf numFmtId="10" fontId="45" fillId="0" borderId="85" xfId="65" applyNumberFormat="1" applyFont="1" applyFill="1" applyBorder="1">
      <alignment/>
      <protection/>
    </xf>
    <xf numFmtId="0" fontId="45" fillId="0" borderId="0" xfId="65" applyFont="1" applyFill="1">
      <alignment/>
      <protection/>
    </xf>
    <xf numFmtId="0" fontId="22" fillId="0" borderId="136" xfId="65" applyFont="1" applyFill="1" applyBorder="1">
      <alignment/>
      <protection/>
    </xf>
    <xf numFmtId="3" fontId="22" fillId="0" borderId="87" xfId="65" applyNumberFormat="1" applyFont="1" applyFill="1" applyBorder="1">
      <alignment/>
      <protection/>
    </xf>
    <xf numFmtId="3" fontId="22" fillId="0" borderId="127" xfId="65" applyNumberFormat="1" applyFont="1" applyFill="1" applyBorder="1">
      <alignment/>
      <protection/>
    </xf>
    <xf numFmtId="10" fontId="22" fillId="0" borderId="78" xfId="65" applyNumberFormat="1" applyFont="1" applyFill="1" applyBorder="1">
      <alignment/>
      <protection/>
    </xf>
    <xf numFmtId="0" fontId="34" fillId="0" borderId="0" xfId="65" applyFont="1" applyFill="1">
      <alignment/>
      <protection/>
    </xf>
    <xf numFmtId="0" fontId="22" fillId="0" borderId="92" xfId="65" applyFont="1" applyFill="1" applyBorder="1">
      <alignment/>
      <protection/>
    </xf>
    <xf numFmtId="3" fontId="22" fillId="0" borderId="76" xfId="65" applyNumberFormat="1" applyFont="1" applyFill="1" applyBorder="1">
      <alignment/>
      <protection/>
    </xf>
    <xf numFmtId="3" fontId="22" fillId="0" borderId="111" xfId="65" applyNumberFormat="1" applyFont="1" applyFill="1" applyBorder="1">
      <alignment/>
      <protection/>
    </xf>
    <xf numFmtId="10" fontId="22" fillId="0" borderId="112" xfId="65" applyNumberFormat="1" applyFont="1" applyFill="1" applyBorder="1">
      <alignment/>
      <protection/>
    </xf>
    <xf numFmtId="0" fontId="22" fillId="0" borderId="113" xfId="65" applyFont="1" applyFill="1" applyBorder="1">
      <alignment/>
      <protection/>
    </xf>
    <xf numFmtId="3" fontId="22" fillId="0" borderId="80" xfId="65" applyNumberFormat="1" applyFont="1" applyFill="1" applyBorder="1">
      <alignment/>
      <protection/>
    </xf>
    <xf numFmtId="3" fontId="22" fillId="0" borderId="97" xfId="65" applyNumberFormat="1" applyFont="1" applyFill="1" applyBorder="1">
      <alignment/>
      <protection/>
    </xf>
    <xf numFmtId="10" fontId="22" fillId="0" borderId="101" xfId="65" applyNumberFormat="1" applyFont="1" applyFill="1" applyBorder="1">
      <alignment/>
      <protection/>
    </xf>
    <xf numFmtId="0" fontId="34" fillId="19" borderId="0" xfId="65" applyFont="1" applyFill="1">
      <alignment/>
      <protection/>
    </xf>
    <xf numFmtId="0" fontId="22" fillId="19" borderId="0" xfId="65" applyFont="1" applyFill="1">
      <alignment/>
      <protection/>
    </xf>
    <xf numFmtId="0" fontId="22" fillId="0" borderId="0" xfId="66" applyFont="1" applyFill="1">
      <alignment/>
      <protection/>
    </xf>
    <xf numFmtId="37" fontId="54" fillId="2" borderId="10" xfId="48" applyFont="1" applyFill="1" applyBorder="1" applyAlignment="1">
      <alignment horizontal="center"/>
    </xf>
    <xf numFmtId="37" fontId="54" fillId="2" borderId="11" xfId="48" applyFont="1" applyFill="1" applyBorder="1" applyAlignment="1">
      <alignment horizontal="center"/>
    </xf>
    <xf numFmtId="0" fontId="25" fillId="7" borderId="88" xfId="66" applyFont="1" applyFill="1" applyBorder="1" applyAlignment="1">
      <alignment horizontal="center" vertical="center"/>
      <protection/>
    </xf>
    <xf numFmtId="0" fontId="25" fillId="7" borderId="52" xfId="66" applyFont="1" applyFill="1" applyBorder="1" applyAlignment="1">
      <alignment horizontal="center" vertical="center"/>
      <protection/>
    </xf>
    <xf numFmtId="0" fontId="25" fillId="7" borderId="31" xfId="66" applyFont="1" applyFill="1" applyBorder="1" applyAlignment="1">
      <alignment horizontal="center" vertical="center"/>
      <protection/>
    </xf>
    <xf numFmtId="1" fontId="27" fillId="7" borderId="89" xfId="66" applyNumberFormat="1" applyFont="1" applyFill="1" applyBorder="1" applyAlignment="1">
      <alignment horizontal="center" vertical="center" wrapText="1"/>
      <protection/>
    </xf>
    <xf numFmtId="0" fontId="31" fillId="7" borderId="91" xfId="66" applyFont="1" applyFill="1" applyBorder="1" applyAlignment="1">
      <alignment horizontal="center"/>
      <protection/>
    </xf>
    <xf numFmtId="0" fontId="31" fillId="7" borderId="90" xfId="66" applyFont="1" applyFill="1" applyBorder="1" applyAlignment="1">
      <alignment horizontal="center"/>
      <protection/>
    </xf>
    <xf numFmtId="0" fontId="31" fillId="7" borderId="69" xfId="66" applyFont="1" applyFill="1" applyBorder="1" applyAlignment="1">
      <alignment horizontal="center"/>
      <protection/>
    </xf>
    <xf numFmtId="0" fontId="29" fillId="7" borderId="92" xfId="66" applyFont="1" applyFill="1" applyBorder="1" applyAlignment="1">
      <alignment vertical="center"/>
      <protection/>
    </xf>
    <xf numFmtId="49" fontId="27" fillId="7" borderId="72" xfId="66" applyNumberFormat="1" applyFont="1" applyFill="1" applyBorder="1" applyAlignment="1">
      <alignment horizontal="center" vertical="center" wrapText="1"/>
      <protection/>
    </xf>
    <xf numFmtId="49" fontId="27" fillId="7" borderId="141" xfId="66" applyNumberFormat="1" applyFont="1" applyFill="1" applyBorder="1" applyAlignment="1">
      <alignment horizontal="center" vertical="center" wrapText="1"/>
      <protection/>
    </xf>
    <xf numFmtId="1" fontId="31" fillId="7" borderId="74" xfId="66" applyNumberFormat="1" applyFont="1" applyFill="1" applyBorder="1" applyAlignment="1">
      <alignment horizontal="center" vertical="center" wrapText="1"/>
      <protection/>
    </xf>
    <xf numFmtId="1" fontId="31" fillId="7" borderId="77" xfId="66" applyNumberFormat="1" applyFont="1" applyFill="1" applyBorder="1" applyAlignment="1">
      <alignment horizontal="center" vertical="center" wrapText="1"/>
      <protection/>
    </xf>
    <xf numFmtId="1" fontId="27" fillId="7" borderId="72" xfId="66" applyNumberFormat="1" applyFont="1" applyFill="1" applyBorder="1" applyAlignment="1">
      <alignment horizontal="center" vertical="center" wrapText="1"/>
      <protection/>
    </xf>
    <xf numFmtId="1" fontId="27" fillId="7" borderId="141" xfId="66" applyNumberFormat="1" applyFont="1" applyFill="1" applyBorder="1" applyAlignment="1">
      <alignment horizontal="center" vertical="center" wrapText="1"/>
      <protection/>
    </xf>
    <xf numFmtId="1" fontId="29" fillId="0" borderId="0" xfId="66" applyNumberFormat="1" applyFont="1" applyFill="1" applyAlignment="1">
      <alignment horizontal="center" vertical="center" wrapText="1"/>
      <protection/>
    </xf>
    <xf numFmtId="0" fontId="29" fillId="7" borderId="113" xfId="66" applyFont="1" applyFill="1" applyBorder="1" applyAlignment="1">
      <alignment vertical="center"/>
      <protection/>
    </xf>
    <xf numFmtId="49" fontId="31" fillId="7" borderId="80" xfId="66" applyNumberFormat="1" applyFont="1" applyFill="1" applyBorder="1" applyAlignment="1">
      <alignment horizontal="center" vertical="center" wrapText="1"/>
      <protection/>
    </xf>
    <xf numFmtId="49" fontId="31" fillId="7" borderId="97" xfId="66" applyNumberFormat="1" applyFont="1" applyFill="1" applyBorder="1" applyAlignment="1">
      <alignment horizontal="center" vertical="center" wrapText="1"/>
      <protection/>
    </xf>
    <xf numFmtId="0" fontId="22" fillId="7" borderId="101" xfId="66" applyFont="1" applyFill="1" applyBorder="1" applyAlignment="1">
      <alignment horizontal="center" vertical="center" wrapText="1"/>
      <protection/>
    </xf>
    <xf numFmtId="0" fontId="22" fillId="7" borderId="142" xfId="66" applyFont="1" applyFill="1" applyBorder="1" applyAlignment="1">
      <alignment horizontal="center" vertical="center" wrapText="1"/>
      <protection/>
    </xf>
    <xf numFmtId="1" fontId="22" fillId="0" borderId="0" xfId="66" applyNumberFormat="1" applyFont="1" applyFill="1" applyAlignment="1">
      <alignment horizontal="center" vertical="center" wrapText="1"/>
      <protection/>
    </xf>
    <xf numFmtId="0" fontId="43" fillId="0" borderId="102" xfId="66" applyNumberFormat="1" applyFont="1" applyFill="1" applyBorder="1">
      <alignment/>
      <protection/>
    </xf>
    <xf numFmtId="3" fontId="43" fillId="0" borderId="83" xfId="66" applyNumberFormat="1" applyFont="1" applyFill="1" applyBorder="1">
      <alignment/>
      <protection/>
    </xf>
    <xf numFmtId="3" fontId="43" fillId="0" borderId="103" xfId="66" applyNumberFormat="1" applyFont="1" applyFill="1" applyBorder="1">
      <alignment/>
      <protection/>
    </xf>
    <xf numFmtId="3" fontId="43" fillId="0" borderId="104" xfId="66" applyNumberFormat="1" applyFont="1" applyFill="1" applyBorder="1">
      <alignment/>
      <protection/>
    </xf>
    <xf numFmtId="10" fontId="43" fillId="0" borderId="85" xfId="66" applyNumberFormat="1" applyFont="1" applyFill="1" applyBorder="1">
      <alignment/>
      <protection/>
    </xf>
    <xf numFmtId="0" fontId="55" fillId="0" borderId="0" xfId="66" applyFont="1" applyFill="1">
      <alignment/>
      <protection/>
    </xf>
    <xf numFmtId="0" fontId="22" fillId="0" borderId="136" xfId="66" applyFont="1" applyFill="1" applyBorder="1">
      <alignment/>
      <protection/>
    </xf>
    <xf numFmtId="3" fontId="22" fillId="0" borderId="87" xfId="66" applyNumberFormat="1" applyFont="1" applyFill="1" applyBorder="1">
      <alignment/>
      <protection/>
    </xf>
    <xf numFmtId="3" fontId="22" fillId="0" borderId="127" xfId="66" applyNumberFormat="1" applyFont="1" applyFill="1" applyBorder="1">
      <alignment/>
      <protection/>
    </xf>
    <xf numFmtId="10" fontId="22" fillId="0" borderId="78" xfId="66" applyNumberFormat="1" applyFont="1" applyFill="1" applyBorder="1">
      <alignment/>
      <protection/>
    </xf>
    <xf numFmtId="0" fontId="34" fillId="0" borderId="0" xfId="66" applyFont="1" applyFill="1">
      <alignment/>
      <protection/>
    </xf>
    <xf numFmtId="0" fontId="22" fillId="0" borderId="67" xfId="66" applyFont="1" applyFill="1" applyBorder="1">
      <alignment/>
      <protection/>
    </xf>
    <xf numFmtId="3" fontId="22" fillId="0" borderId="147" xfId="66" applyNumberFormat="1" applyFont="1" applyFill="1" applyBorder="1">
      <alignment/>
      <protection/>
    </xf>
    <xf numFmtId="3" fontId="22" fillId="0" borderId="62" xfId="66" applyNumberFormat="1" applyFont="1" applyFill="1" applyBorder="1">
      <alignment/>
      <protection/>
    </xf>
    <xf numFmtId="10" fontId="22" fillId="0" borderId="81" xfId="66" applyNumberFormat="1" applyFont="1" applyFill="1" applyBorder="1">
      <alignment/>
      <protection/>
    </xf>
    <xf numFmtId="0" fontId="22" fillId="19" borderId="0" xfId="66" applyFont="1" applyFill="1">
      <alignment/>
      <protection/>
    </xf>
    <xf numFmtId="0" fontId="22" fillId="0" borderId="0" xfId="67" applyFont="1" applyFill="1">
      <alignment/>
      <protection/>
    </xf>
    <xf numFmtId="37" fontId="54" fillId="2" borderId="10" xfId="49" applyFont="1" applyFill="1" applyBorder="1" applyAlignment="1">
      <alignment horizontal="center"/>
    </xf>
    <xf numFmtId="37" fontId="54" fillId="2" borderId="11" xfId="49" applyFont="1" applyFill="1" applyBorder="1" applyAlignment="1">
      <alignment horizontal="center"/>
    </xf>
    <xf numFmtId="0" fontId="25" fillId="7" borderId="88" xfId="67" applyFont="1" applyFill="1" applyBorder="1" applyAlignment="1">
      <alignment horizontal="center" vertical="center"/>
      <protection/>
    </xf>
    <xf numFmtId="0" fontId="25" fillId="7" borderId="52" xfId="67" applyFont="1" applyFill="1" applyBorder="1" applyAlignment="1">
      <alignment horizontal="center" vertical="center"/>
      <protection/>
    </xf>
    <xf numFmtId="0" fontId="25" fillId="7" borderId="31" xfId="67" applyFont="1" applyFill="1" applyBorder="1" applyAlignment="1">
      <alignment horizontal="center" vertical="center"/>
      <protection/>
    </xf>
    <xf numFmtId="1" fontId="31" fillId="7" borderId="89" xfId="67" applyNumberFormat="1" applyFont="1" applyFill="1" applyBorder="1" applyAlignment="1">
      <alignment horizontal="center" vertical="center" wrapText="1"/>
      <protection/>
    </xf>
    <xf numFmtId="0" fontId="31" fillId="7" borderId="91" xfId="67" applyFont="1" applyFill="1" applyBorder="1" applyAlignment="1">
      <alignment horizontal="center"/>
      <protection/>
    </xf>
    <xf numFmtId="0" fontId="31" fillId="7" borderId="90" xfId="67" applyFont="1" applyFill="1" applyBorder="1" applyAlignment="1">
      <alignment horizontal="center"/>
      <protection/>
    </xf>
    <xf numFmtId="0" fontId="31" fillId="7" borderId="69" xfId="67" applyFont="1" applyFill="1" applyBorder="1" applyAlignment="1">
      <alignment horizontal="center"/>
      <protection/>
    </xf>
    <xf numFmtId="0" fontId="22" fillId="7" borderId="92" xfId="67" applyFont="1" applyFill="1" applyBorder="1" applyAlignment="1">
      <alignment vertical="center"/>
      <protection/>
    </xf>
    <xf numFmtId="49" fontId="31" fillId="7" borderId="72" xfId="67" applyNumberFormat="1" applyFont="1" applyFill="1" applyBorder="1" applyAlignment="1">
      <alignment horizontal="center" vertical="center" wrapText="1"/>
      <protection/>
    </xf>
    <xf numFmtId="49" fontId="31" fillId="7" borderId="141" xfId="67" applyNumberFormat="1" applyFont="1" applyFill="1" applyBorder="1" applyAlignment="1">
      <alignment horizontal="center" vertical="center" wrapText="1"/>
      <protection/>
    </xf>
    <xf numFmtId="1" fontId="31" fillId="7" borderId="74" xfId="67" applyNumberFormat="1" applyFont="1" applyFill="1" applyBorder="1" applyAlignment="1">
      <alignment horizontal="center" vertical="center" wrapText="1"/>
      <protection/>
    </xf>
    <xf numFmtId="1" fontId="31" fillId="7" borderId="77" xfId="67" applyNumberFormat="1" applyFont="1" applyFill="1" applyBorder="1" applyAlignment="1">
      <alignment horizontal="center" vertical="center" wrapText="1"/>
      <protection/>
    </xf>
    <xf numFmtId="1" fontId="31" fillId="7" borderId="72" xfId="67" applyNumberFormat="1" applyFont="1" applyFill="1" applyBorder="1" applyAlignment="1">
      <alignment horizontal="center" vertical="center" wrapText="1"/>
      <protection/>
    </xf>
    <xf numFmtId="1" fontId="31" fillId="7" borderId="141" xfId="67" applyNumberFormat="1" applyFont="1" applyFill="1" applyBorder="1" applyAlignment="1">
      <alignment horizontal="center" vertical="center" wrapText="1"/>
      <protection/>
    </xf>
    <xf numFmtId="1" fontId="29" fillId="0" borderId="0" xfId="67" applyNumberFormat="1" applyFont="1" applyFill="1" applyAlignment="1">
      <alignment horizontal="center" vertical="center" wrapText="1"/>
      <protection/>
    </xf>
    <xf numFmtId="0" fontId="22" fillId="7" borderId="113" xfId="67" applyFont="1" applyFill="1" applyBorder="1" applyAlignment="1">
      <alignment vertical="center"/>
      <protection/>
    </xf>
    <xf numFmtId="49" fontId="31" fillId="7" borderId="80" xfId="67" applyNumberFormat="1" applyFont="1" applyFill="1" applyBorder="1" applyAlignment="1">
      <alignment horizontal="center" vertical="center" wrapText="1"/>
      <protection/>
    </xf>
    <xf numFmtId="49" fontId="31" fillId="7" borderId="97" xfId="67" applyNumberFormat="1" applyFont="1" applyFill="1" applyBorder="1" applyAlignment="1">
      <alignment horizontal="center" vertical="center" wrapText="1"/>
      <protection/>
    </xf>
    <xf numFmtId="0" fontId="22" fillId="7" borderId="101" xfId="67" applyFont="1" applyFill="1" applyBorder="1" applyAlignment="1">
      <alignment horizontal="center" vertical="center" wrapText="1"/>
      <protection/>
    </xf>
    <xf numFmtId="0" fontId="22" fillId="7" borderId="142" xfId="67" applyFont="1" applyFill="1" applyBorder="1" applyAlignment="1">
      <alignment horizontal="center" vertical="center" wrapText="1"/>
      <protection/>
    </xf>
    <xf numFmtId="1" fontId="22" fillId="0" borderId="0" xfId="67" applyNumberFormat="1" applyFont="1" applyFill="1" applyAlignment="1">
      <alignment horizontal="center" vertical="center" wrapText="1"/>
      <protection/>
    </xf>
    <xf numFmtId="0" fontId="55" fillId="0" borderId="102" xfId="67" applyNumberFormat="1" applyFont="1" applyFill="1" applyBorder="1">
      <alignment/>
      <protection/>
    </xf>
    <xf numFmtId="3" fontId="55" fillId="0" borderId="83" xfId="67" applyNumberFormat="1" applyFont="1" applyFill="1" applyBorder="1">
      <alignment/>
      <protection/>
    </xf>
    <xf numFmtId="3" fontId="55" fillId="0" borderId="103" xfId="67" applyNumberFormat="1" applyFont="1" applyFill="1" applyBorder="1">
      <alignment/>
      <protection/>
    </xf>
    <xf numFmtId="3" fontId="55" fillId="0" borderId="104" xfId="67" applyNumberFormat="1" applyFont="1" applyFill="1" applyBorder="1">
      <alignment/>
      <protection/>
    </xf>
    <xf numFmtId="10" fontId="55" fillId="0" borderId="85" xfId="67" applyNumberFormat="1" applyFont="1" applyFill="1" applyBorder="1">
      <alignment/>
      <protection/>
    </xf>
    <xf numFmtId="0" fontId="44" fillId="0" borderId="0" xfId="67" applyFont="1" applyFill="1">
      <alignment/>
      <protection/>
    </xf>
    <xf numFmtId="0" fontId="22" fillId="0" borderId="136" xfId="67" applyFont="1" applyFill="1" applyBorder="1">
      <alignment/>
      <protection/>
    </xf>
    <xf numFmtId="3" fontId="22" fillId="0" borderId="87" xfId="67" applyNumberFormat="1" applyFont="1" applyFill="1" applyBorder="1">
      <alignment/>
      <protection/>
    </xf>
    <xf numFmtId="3" fontId="22" fillId="0" borderId="127" xfId="67" applyNumberFormat="1" applyFont="1" applyFill="1" applyBorder="1">
      <alignment/>
      <protection/>
    </xf>
    <xf numFmtId="10" fontId="22" fillId="0" borderId="78" xfId="67" applyNumberFormat="1" applyFont="1" applyFill="1" applyBorder="1">
      <alignment/>
      <protection/>
    </xf>
    <xf numFmtId="0" fontId="34" fillId="0" borderId="0" xfId="67" applyFont="1" applyFill="1">
      <alignment/>
      <protection/>
    </xf>
    <xf numFmtId="0" fontId="22" fillId="0" borderId="67" xfId="67" applyFont="1" applyFill="1" applyBorder="1">
      <alignment/>
      <protection/>
    </xf>
    <xf numFmtId="3" fontId="22" fillId="0" borderId="147" xfId="67" applyNumberFormat="1" applyFont="1" applyFill="1" applyBorder="1">
      <alignment/>
      <protection/>
    </xf>
    <xf numFmtId="3" fontId="22" fillId="0" borderId="62" xfId="67" applyNumberFormat="1" applyFont="1" applyFill="1" applyBorder="1">
      <alignment/>
      <protection/>
    </xf>
    <xf numFmtId="10" fontId="22" fillId="0" borderId="81" xfId="67" applyNumberFormat="1" applyFont="1" applyFill="1" applyBorder="1">
      <alignment/>
      <protection/>
    </xf>
    <xf numFmtId="0" fontId="34" fillId="19" borderId="0" xfId="67" applyFont="1" applyFill="1">
      <alignment/>
      <protection/>
    </xf>
    <xf numFmtId="0" fontId="22" fillId="19" borderId="0" xfId="67" applyFont="1" applyFill="1">
      <alignment/>
      <protection/>
    </xf>
    <xf numFmtId="0" fontId="22" fillId="0" borderId="0" xfId="68" applyFont="1" applyFill="1">
      <alignment/>
      <protection/>
    </xf>
    <xf numFmtId="37" fontId="54" fillId="2" borderId="10" xfId="50" applyFont="1" applyFill="1" applyBorder="1" applyAlignment="1">
      <alignment horizontal="center"/>
    </xf>
    <xf numFmtId="37" fontId="54" fillId="2" borderId="11" xfId="50" applyFont="1" applyFill="1" applyBorder="1" applyAlignment="1">
      <alignment horizontal="center"/>
    </xf>
    <xf numFmtId="0" fontId="25" fillId="7" borderId="88" xfId="68" applyFont="1" applyFill="1" applyBorder="1" applyAlignment="1">
      <alignment horizontal="center" vertical="center"/>
      <protection/>
    </xf>
    <xf numFmtId="0" fontId="25" fillId="7" borderId="52" xfId="68" applyFont="1" applyFill="1" applyBorder="1" applyAlignment="1">
      <alignment horizontal="center" vertical="center"/>
      <protection/>
    </xf>
    <xf numFmtId="0" fontId="25" fillId="7" borderId="31" xfId="68" applyFont="1" applyFill="1" applyBorder="1" applyAlignment="1">
      <alignment horizontal="center" vertical="center"/>
      <protection/>
    </xf>
    <xf numFmtId="1" fontId="31" fillId="7" borderId="89" xfId="68" applyNumberFormat="1" applyFont="1" applyFill="1" applyBorder="1" applyAlignment="1">
      <alignment horizontal="center" vertical="center" wrapText="1"/>
      <protection/>
    </xf>
    <xf numFmtId="0" fontId="31" fillId="7" borderId="91" xfId="68" applyFont="1" applyFill="1" applyBorder="1" applyAlignment="1">
      <alignment horizontal="center"/>
      <protection/>
    </xf>
    <xf numFmtId="0" fontId="31" fillId="7" borderId="90" xfId="68" applyFont="1" applyFill="1" applyBorder="1" applyAlignment="1">
      <alignment horizontal="center"/>
      <protection/>
    </xf>
    <xf numFmtId="0" fontId="31" fillId="7" borderId="69" xfId="68" applyFont="1" applyFill="1" applyBorder="1" applyAlignment="1">
      <alignment horizontal="center"/>
      <protection/>
    </xf>
    <xf numFmtId="0" fontId="22" fillId="7" borderId="92" xfId="68" applyFont="1" applyFill="1" applyBorder="1" applyAlignment="1">
      <alignment vertical="center"/>
      <protection/>
    </xf>
    <xf numFmtId="49" fontId="31" fillId="7" borderId="72" xfId="68" applyNumberFormat="1" applyFont="1" applyFill="1" applyBorder="1" applyAlignment="1">
      <alignment horizontal="center" vertical="center" wrapText="1"/>
      <protection/>
    </xf>
    <xf numFmtId="49" fontId="31" fillId="7" borderId="141" xfId="68" applyNumberFormat="1" applyFont="1" applyFill="1" applyBorder="1" applyAlignment="1">
      <alignment horizontal="center" vertical="center" wrapText="1"/>
      <protection/>
    </xf>
    <xf numFmtId="1" fontId="31" fillId="7" borderId="74" xfId="68" applyNumberFormat="1" applyFont="1" applyFill="1" applyBorder="1" applyAlignment="1">
      <alignment horizontal="center" vertical="center" wrapText="1"/>
      <protection/>
    </xf>
    <xf numFmtId="1" fontId="31" fillId="7" borderId="77" xfId="68" applyNumberFormat="1" applyFont="1" applyFill="1" applyBorder="1" applyAlignment="1">
      <alignment horizontal="center" vertical="center" wrapText="1"/>
      <protection/>
    </xf>
    <xf numFmtId="1" fontId="31" fillId="7" borderId="72" xfId="68" applyNumberFormat="1" applyFont="1" applyFill="1" applyBorder="1" applyAlignment="1">
      <alignment horizontal="center" vertical="center" wrapText="1"/>
      <protection/>
    </xf>
    <xf numFmtId="1" fontId="31" fillId="7" borderId="141" xfId="68" applyNumberFormat="1" applyFont="1" applyFill="1" applyBorder="1" applyAlignment="1">
      <alignment horizontal="center" vertical="center" wrapText="1"/>
      <protection/>
    </xf>
    <xf numFmtId="1" fontId="22" fillId="0" borderId="0" xfId="68" applyNumberFormat="1" applyFont="1" applyFill="1" applyAlignment="1">
      <alignment horizontal="center" vertical="center" wrapText="1"/>
      <protection/>
    </xf>
    <xf numFmtId="0" fontId="22" fillId="7" borderId="113" xfId="68" applyFont="1" applyFill="1" applyBorder="1" applyAlignment="1">
      <alignment vertical="center"/>
      <protection/>
    </xf>
    <xf numFmtId="49" fontId="27" fillId="7" borderId="80" xfId="68" applyNumberFormat="1" applyFont="1" applyFill="1" applyBorder="1" applyAlignment="1">
      <alignment horizontal="center" vertical="center" wrapText="1"/>
      <protection/>
    </xf>
    <xf numFmtId="49" fontId="27" fillId="7" borderId="97" xfId="68" applyNumberFormat="1" applyFont="1" applyFill="1" applyBorder="1" applyAlignment="1">
      <alignment horizontal="center" vertical="center" wrapText="1"/>
      <protection/>
    </xf>
    <xf numFmtId="0" fontId="22" fillId="7" borderId="101" xfId="68" applyFont="1" applyFill="1" applyBorder="1" applyAlignment="1">
      <alignment horizontal="center" vertical="center" wrapText="1"/>
      <protection/>
    </xf>
    <xf numFmtId="0" fontId="22" fillId="7" borderId="142" xfId="68" applyFont="1" applyFill="1" applyBorder="1" applyAlignment="1">
      <alignment horizontal="center" vertical="center" wrapText="1"/>
      <protection/>
    </xf>
    <xf numFmtId="1" fontId="29" fillId="0" borderId="0" xfId="68" applyNumberFormat="1" applyFont="1" applyFill="1" applyAlignment="1">
      <alignment horizontal="center" vertical="center" wrapText="1"/>
      <protection/>
    </xf>
    <xf numFmtId="0" fontId="45" fillId="0" borderId="102" xfId="68" applyNumberFormat="1" applyFont="1" applyFill="1" applyBorder="1" applyAlignment="1">
      <alignment vertical="center"/>
      <protection/>
    </xf>
    <xf numFmtId="3" fontId="45" fillId="0" borderId="83" xfId="68" applyNumberFormat="1" applyFont="1" applyFill="1" applyBorder="1" applyAlignment="1">
      <alignment vertical="center"/>
      <protection/>
    </xf>
    <xf numFmtId="3" fontId="45" fillId="0" borderId="103" xfId="68" applyNumberFormat="1" applyFont="1" applyFill="1" applyBorder="1" applyAlignment="1">
      <alignment vertical="center"/>
      <protection/>
    </xf>
    <xf numFmtId="3" fontId="45" fillId="0" borderId="104" xfId="68" applyNumberFormat="1" applyFont="1" applyFill="1" applyBorder="1" applyAlignment="1">
      <alignment vertical="center"/>
      <protection/>
    </xf>
    <xf numFmtId="10" fontId="45" fillId="0" borderId="85" xfId="68" applyNumberFormat="1" applyFont="1" applyFill="1" applyBorder="1" applyAlignment="1">
      <alignment vertical="center"/>
      <protection/>
    </xf>
    <xf numFmtId="0" fontId="45" fillId="0" borderId="0" xfId="68" applyFont="1" applyFill="1" applyAlignment="1">
      <alignment vertical="center"/>
      <protection/>
    </xf>
    <xf numFmtId="0" fontId="22" fillId="0" borderId="136" xfId="68" applyFont="1" applyFill="1" applyBorder="1" applyAlignment="1">
      <alignment vertical="center"/>
      <protection/>
    </xf>
    <xf numFmtId="3" fontId="22" fillId="0" borderId="87" xfId="68" applyNumberFormat="1" applyFont="1" applyFill="1" applyBorder="1" applyAlignment="1">
      <alignment vertical="center"/>
      <protection/>
    </xf>
    <xf numFmtId="3" fontId="22" fillId="0" borderId="127" xfId="68" applyNumberFormat="1" applyFont="1" applyFill="1" applyBorder="1" applyAlignment="1">
      <alignment vertical="center"/>
      <protection/>
    </xf>
    <xf numFmtId="10" fontId="22" fillId="0" borderId="78" xfId="68" applyNumberFormat="1" applyFont="1" applyFill="1" applyBorder="1" applyAlignment="1">
      <alignment vertical="center"/>
      <protection/>
    </xf>
    <xf numFmtId="0" fontId="34" fillId="0" borderId="0" xfId="68" applyFont="1" applyFill="1" applyAlignment="1">
      <alignment vertical="center"/>
      <protection/>
    </xf>
    <xf numFmtId="0" fontId="22" fillId="0" borderId="67" xfId="68" applyFont="1" applyFill="1" applyBorder="1" applyAlignment="1">
      <alignment vertical="center"/>
      <protection/>
    </xf>
    <xf numFmtId="3" fontId="22" fillId="0" borderId="147" xfId="68" applyNumberFormat="1" applyFont="1" applyFill="1" applyBorder="1" applyAlignment="1">
      <alignment vertical="center"/>
      <protection/>
    </xf>
    <xf numFmtId="3" fontId="22" fillId="0" borderId="62" xfId="68" applyNumberFormat="1" applyFont="1" applyFill="1" applyBorder="1" applyAlignment="1">
      <alignment vertical="center"/>
      <protection/>
    </xf>
    <xf numFmtId="10" fontId="22" fillId="0" borderId="81" xfId="68" applyNumberFormat="1" applyFont="1" applyFill="1" applyBorder="1" applyAlignment="1">
      <alignment vertical="center"/>
      <protection/>
    </xf>
    <xf numFmtId="0" fontId="22" fillId="0" borderId="0" xfId="64" applyNumberFormat="1" applyFont="1" applyFill="1" applyBorder="1">
      <alignment/>
      <protection/>
    </xf>
    <xf numFmtId="0" fontId="34" fillId="19" borderId="0" xfId="64" applyNumberFormat="1" applyFont="1" applyFill="1" applyBorder="1">
      <alignment/>
      <protection/>
    </xf>
    <xf numFmtId="0" fontId="22" fillId="19" borderId="0" xfId="68" applyFont="1" applyFill="1">
      <alignment/>
      <protection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7" fillId="7" borderId="100" xfId="0" applyFont="1" applyFill="1" applyBorder="1" applyAlignment="1">
      <alignment/>
    </xf>
    <xf numFmtId="0" fontId="58" fillId="7" borderId="148" xfId="0" applyFont="1" applyFill="1" applyBorder="1" applyAlignment="1">
      <alignment/>
    </xf>
    <xf numFmtId="0" fontId="59" fillId="7" borderId="33" xfId="0" applyFont="1" applyFill="1" applyBorder="1" applyAlignment="1">
      <alignment/>
    </xf>
    <xf numFmtId="0" fontId="58" fillId="7" borderId="27" xfId="0" applyFont="1" applyFill="1" applyBorder="1" applyAlignment="1">
      <alignment/>
    </xf>
    <xf numFmtId="0" fontId="60" fillId="7" borderId="33" xfId="0" applyFont="1" applyFill="1" applyBorder="1" applyAlignment="1">
      <alignment/>
    </xf>
    <xf numFmtId="0" fontId="61" fillId="7" borderId="33" xfId="0" applyFont="1" applyFill="1" applyBorder="1" applyAlignment="1">
      <alignment/>
    </xf>
    <xf numFmtId="0" fontId="57" fillId="7" borderId="33" xfId="0" applyFont="1" applyFill="1" applyBorder="1" applyAlignment="1">
      <alignment/>
    </xf>
    <xf numFmtId="0" fontId="57" fillId="7" borderId="77" xfId="0" applyFont="1" applyFill="1" applyBorder="1" applyAlignment="1">
      <alignment/>
    </xf>
    <xf numFmtId="0" fontId="58" fillId="7" borderId="149" xfId="0" applyFont="1" applyFill="1" applyBorder="1" applyAlignment="1">
      <alignment/>
    </xf>
    <xf numFmtId="0" fontId="62" fillId="5" borderId="100" xfId="0" applyFont="1" applyFill="1" applyBorder="1" applyAlignment="1">
      <alignment horizontal="center"/>
    </xf>
    <xf numFmtId="0" fontId="62" fillId="5" borderId="148" xfId="0" applyFont="1" applyFill="1" applyBorder="1" applyAlignment="1">
      <alignment horizontal="center"/>
    </xf>
    <xf numFmtId="17" fontId="58" fillId="0" borderId="0" xfId="0" applyNumberFormat="1" applyFont="1" applyFill="1" applyAlignment="1">
      <alignment/>
    </xf>
    <xf numFmtId="0" fontId="63" fillId="5" borderId="33" xfId="0" applyFont="1" applyFill="1" applyBorder="1" applyAlignment="1">
      <alignment horizontal="center"/>
    </xf>
    <xf numFmtId="0" fontId="63" fillId="5" borderId="27" xfId="0" applyFont="1" applyFill="1" applyBorder="1" applyAlignment="1">
      <alignment horizontal="center"/>
    </xf>
    <xf numFmtId="0" fontId="64" fillId="5" borderId="33" xfId="0" applyFont="1" applyFill="1" applyBorder="1" applyAlignment="1">
      <alignment horizontal="center"/>
    </xf>
    <xf numFmtId="0" fontId="64" fillId="5" borderId="27" xfId="0" applyFont="1" applyFill="1" applyBorder="1" applyAlignment="1">
      <alignment horizontal="center"/>
    </xf>
    <xf numFmtId="0" fontId="58" fillId="5" borderId="77" xfId="0" applyFont="1" applyFill="1" applyBorder="1" applyAlignment="1">
      <alignment/>
    </xf>
    <xf numFmtId="0" fontId="58" fillId="5" borderId="149" xfId="0" applyFont="1" applyFill="1" applyBorder="1" applyAlignment="1">
      <alignment/>
    </xf>
    <xf numFmtId="0" fontId="65" fillId="2" borderId="111" xfId="0" applyFont="1" applyFill="1" applyBorder="1" applyAlignment="1">
      <alignment/>
    </xf>
    <xf numFmtId="0" fontId="66" fillId="2" borderId="111" xfId="45" applyFont="1" applyFill="1" applyBorder="1" applyAlignment="1">
      <alignment horizontal="left" indent="1"/>
    </xf>
    <xf numFmtId="0" fontId="65" fillId="0" borderId="111" xfId="0" applyFont="1" applyFill="1" applyBorder="1" applyAlignment="1">
      <alignment/>
    </xf>
    <xf numFmtId="0" fontId="67" fillId="0" borderId="111" xfId="45" applyFont="1" applyFill="1" applyBorder="1" applyAlignment="1">
      <alignment horizontal="left" indent="1"/>
    </xf>
    <xf numFmtId="0" fontId="67" fillId="2" borderId="111" xfId="45" applyFont="1" applyFill="1" applyBorder="1" applyAlignment="1">
      <alignment horizontal="left" indent="1"/>
    </xf>
    <xf numFmtId="0" fontId="65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70" fillId="0" borderId="0" xfId="45" applyFont="1" applyFill="1" applyAlignment="1">
      <alignment/>
    </xf>
  </cellXfs>
  <cellStyles count="7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CUADRO 1.10 PAX NACIONALES POR AEROPUERTO OCT 2009" xfId="47"/>
    <cellStyle name="Hipervínculo_CUADRO 1.11 CARGA NACIONAL POR AEROPUERTO OCT 2009" xfId="48"/>
    <cellStyle name="Hipervínculo_CUADRO 1.12 PAX INTERNACIONALES POR AEROPUERTO OCT 2009" xfId="49"/>
    <cellStyle name="Hipervínculo_CUADRO 1.13 CARGA INTERNACIONAL POR AEROPUERTO OCT 2009" xfId="50"/>
    <cellStyle name="Hipervínculo_CUADRO 1.8 PAX INTERNACIONALES PRINCIPALES RUTAS OCT 2009" xfId="51"/>
    <cellStyle name="Hipervínculo_CUADRO 1.8B PAX INTERNACIONALES POR CONTINENTE- PAIS OCT 2009" xfId="52"/>
    <cellStyle name="Hipervínculo_CUADRO 1.8C PAX INTERNACIONALES POR CONTINENTE- EMPRESA OCT 2009" xfId="53"/>
    <cellStyle name="Hipervínculo_CUADRO 1.9 CARGA INTERNACIONAL PRINCIPALES RUTAS OCT 2009" xfId="54"/>
    <cellStyle name="Hipervínculo_CUADRO 1.9B CARGA INTERNACIONAL POR CONTINENTE- PAIS OCT 2009" xfId="55"/>
    <cellStyle name="Hipervínculo_CUADRO 1.9C CARGA INTERNACIONAL POR CONTINENTE- EMPRESA OCT 2009" xfId="56"/>
    <cellStyle name="Incorrecto" xfId="57"/>
    <cellStyle name="Comma" xfId="58"/>
    <cellStyle name="Comma [0]" xfId="59"/>
    <cellStyle name="Currency" xfId="60"/>
    <cellStyle name="Currency [0]" xfId="61"/>
    <cellStyle name="Neutral" xfId="62"/>
    <cellStyle name="Normal_Cuadro 1.1 Comportamiento pasajeros y carga MARZO 2009" xfId="63"/>
    <cellStyle name="Normal_CUADRO 1.1 DEFINITIVO" xfId="64"/>
    <cellStyle name="Normal_CUADRO 1.10 PAX NACIONALES POR AEROPUERTO OCT 2009" xfId="65"/>
    <cellStyle name="Normal_CUADRO 1.11 CARGA NACIONAL POR AEROPUERTO OCT 2009" xfId="66"/>
    <cellStyle name="Normal_CUADRO 1.12 PAX INTERNACIONALES POR AEROPUERTO OCT 2009" xfId="67"/>
    <cellStyle name="Normal_CUADRO 1.13 CARGA INTERNACIONAL POR AEROPUERTO OCT 2009" xfId="68"/>
    <cellStyle name="Normal_CUADRO 1.2. PAX NACIONAL POR EMPRESA MAR 2009" xfId="69"/>
    <cellStyle name="Normal_CUADRO 1.3. CARGA NACIONAL POR EMPRESA MAR 2009" xfId="70"/>
    <cellStyle name="Normal_CUADRO 1.4  PAX INTERNAL POR EMPRESA MAR 2005" xfId="71"/>
    <cellStyle name="Normal_CUADRO 1.6 PAX NACIONALES PRINCIPALES RUTAS MAR 2009" xfId="72"/>
    <cellStyle name="Normal_CUADRO 1.6B  PAX NALES RUTAS TRONCALES X EMPRESA MAR 2009" xfId="73"/>
    <cellStyle name="Normal_CUADRO 1.7 CARGA NACIONAL PRINCIPALES RUTAS MAR 2009" xfId="74"/>
    <cellStyle name="Normal_CUADRO 1.8 PAX INTERNACIONALES PRINCIPALES RUTAS OCT 2009" xfId="75"/>
    <cellStyle name="Normal_CUADRO 1.8B PAX INTERNACIONALES POR CONTINENTE- PAIS OCT 2009" xfId="76"/>
    <cellStyle name="Normal_CUADRO 1.8C PAX INTERNACIONALES POR CONTINENTE- EMPRESA OCT 2009" xfId="77"/>
    <cellStyle name="Normal_CUADRO 1.9 CARGA INTERNACIONAL PRINCIPALES RUTAS OCT 2009" xfId="78"/>
    <cellStyle name="Normal_CUADRO 1.9B CARGA INTERNACIONAL POR CONTINENTE- PAIS OCT 2009" xfId="79"/>
    <cellStyle name="Normal_CUADRO 1.9C CARGA INTERNACIONAL POR CONTINENTE- EMPRESA OCT 2009" xfId="80"/>
    <cellStyle name="Notas" xfId="81"/>
    <cellStyle name="Percent" xfId="82"/>
    <cellStyle name="Salida" xfId="83"/>
    <cellStyle name="Texto de advertencia" xfId="84"/>
    <cellStyle name="Texto explicativo" xfId="85"/>
    <cellStyle name="Título" xfId="86"/>
    <cellStyle name="Título 1" xfId="87"/>
    <cellStyle name="Título 2" xfId="88"/>
    <cellStyle name="Título 3" xfId="89"/>
    <cellStyle name="Título_CUADRO 1.10 PAX NACIONALES POR AEROPUERTO AGO 2009" xfId="90"/>
    <cellStyle name="Total" xfId="91"/>
  </cellStyles>
  <dxfs count="3"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3752850</xdr:colOff>
      <xdr:row>1</xdr:row>
      <xdr:rowOff>57150</xdr:rowOff>
    </xdr:from>
    <xdr:to>
      <xdr:col>2</xdr:col>
      <xdr:colOff>4676775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85725"/>
          <a:ext cx="923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$JUAN%20CARLOS%20TORRES\AEROCIVIL\Boletin%20Transporte%20Aereo\1.%20Mensual\2009\9.%20Septiembre%202009\Cuadros%20Editados\CUADROS%20ORIGEN-DESTINO%20SEP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"/>
      <sheetName val="CUADRO 1,2"/>
      <sheetName val="CUADRO 1,3"/>
      <sheetName val="CUADRO 1,4"/>
      <sheetName val="CUADRO 1.5"/>
      <sheetName val="CUADRO 1.6"/>
      <sheetName val="CUADRO 1.6 B"/>
      <sheetName val="CUADRO 1,7"/>
      <sheetName val="CUADRO 1,8"/>
      <sheetName val="CUADRO 1.8 B"/>
      <sheetName val="CUADRO 1.8 C"/>
      <sheetName val="CUADRO 1,9"/>
      <sheetName val="CUADRO 1.9 B"/>
      <sheetName val="CUADRO 1.9C"/>
      <sheetName val="CUADRO 1.10"/>
      <sheetName val="CUADRO 1.11"/>
      <sheetName val="CUADRO 1.12"/>
      <sheetName val="CUADRO 1.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B1:E34"/>
  <sheetViews>
    <sheetView showGridLines="0" tabSelected="1" zoomScale="115" zoomScaleNormal="115" workbookViewId="0" topLeftCell="A1">
      <selection activeCell="A1" sqref="A1"/>
    </sheetView>
  </sheetViews>
  <sheetFormatPr defaultColWidth="11.421875" defaultRowHeight="12.75"/>
  <cols>
    <col min="1" max="1" width="1.1484375" style="1043" customWidth="1"/>
    <col min="2" max="2" width="16.57421875" style="1043" customWidth="1"/>
    <col min="3" max="3" width="72.00390625" style="1043" customWidth="1"/>
    <col min="4" max="16384" width="11.421875" style="1043" customWidth="1"/>
  </cols>
  <sheetData>
    <row r="1" ht="2.25" customHeight="1">
      <c r="B1" s="1042"/>
    </row>
    <row r="2" spans="2:3" ht="11.25" customHeight="1">
      <c r="B2" s="1044"/>
      <c r="C2" s="1045"/>
    </row>
    <row r="3" spans="2:3" ht="21.75" customHeight="1">
      <c r="B3" s="1046" t="s">
        <v>313</v>
      </c>
      <c r="C3" s="1047"/>
    </row>
    <row r="4" spans="2:3" ht="18" customHeight="1">
      <c r="B4" s="1048" t="s">
        <v>314</v>
      </c>
      <c r="C4" s="1047"/>
    </row>
    <row r="5" spans="2:3" ht="18" customHeight="1">
      <c r="B5" s="1049" t="s">
        <v>315</v>
      </c>
      <c r="C5" s="1047"/>
    </row>
    <row r="6" spans="2:3" ht="9" customHeight="1">
      <c r="B6" s="1050"/>
      <c r="C6" s="1047"/>
    </row>
    <row r="7" spans="2:3" ht="8.25" customHeight="1">
      <c r="B7" s="1051"/>
      <c r="C7" s="1052"/>
    </row>
    <row r="8" spans="2:5" ht="23.25">
      <c r="B8" s="1053" t="s">
        <v>358</v>
      </c>
      <c r="C8" s="1054"/>
      <c r="E8" s="1055"/>
    </row>
    <row r="9" spans="2:5" ht="21.75">
      <c r="B9" s="1056" t="s">
        <v>316</v>
      </c>
      <c r="C9" s="1057"/>
      <c r="E9" s="1055"/>
    </row>
    <row r="10" spans="2:3" ht="20.25" customHeight="1">
      <c r="B10" s="1058" t="s">
        <v>317</v>
      </c>
      <c r="C10" s="1059"/>
    </row>
    <row r="11" spans="2:3" ht="4.5" customHeight="1">
      <c r="B11" s="1060"/>
      <c r="C11" s="1061"/>
    </row>
    <row r="12" spans="2:3" ht="18" customHeight="1">
      <c r="B12" s="1062" t="s">
        <v>318</v>
      </c>
      <c r="C12" s="1063" t="s">
        <v>319</v>
      </c>
    </row>
    <row r="13" spans="2:3" ht="18" customHeight="1">
      <c r="B13" s="1064" t="s">
        <v>320</v>
      </c>
      <c r="C13" s="1065" t="s">
        <v>321</v>
      </c>
    </row>
    <row r="14" spans="2:3" ht="18" customHeight="1">
      <c r="B14" s="1062" t="s">
        <v>322</v>
      </c>
      <c r="C14" s="1066" t="s">
        <v>323</v>
      </c>
    </row>
    <row r="15" spans="2:3" ht="18" customHeight="1">
      <c r="B15" s="1064" t="s">
        <v>324</v>
      </c>
      <c r="C15" s="1065" t="s">
        <v>325</v>
      </c>
    </row>
    <row r="16" spans="2:3" ht="18" customHeight="1">
      <c r="B16" s="1062" t="s">
        <v>326</v>
      </c>
      <c r="C16" s="1066" t="s">
        <v>327</v>
      </c>
    </row>
    <row r="17" spans="2:3" ht="18" customHeight="1">
      <c r="B17" s="1064" t="s">
        <v>328</v>
      </c>
      <c r="C17" s="1065" t="s">
        <v>329</v>
      </c>
    </row>
    <row r="18" spans="2:3" ht="18" customHeight="1">
      <c r="B18" s="1062" t="s">
        <v>330</v>
      </c>
      <c r="C18" s="1066" t="s">
        <v>331</v>
      </c>
    </row>
    <row r="19" spans="2:3" ht="18" customHeight="1">
      <c r="B19" s="1064" t="s">
        <v>332</v>
      </c>
      <c r="C19" s="1065" t="s">
        <v>333</v>
      </c>
    </row>
    <row r="20" spans="2:3" ht="18" customHeight="1">
      <c r="B20" s="1062" t="s">
        <v>334</v>
      </c>
      <c r="C20" s="1066" t="s">
        <v>335</v>
      </c>
    </row>
    <row r="21" spans="2:3" ht="18" customHeight="1">
      <c r="B21" s="1064" t="s">
        <v>336</v>
      </c>
      <c r="C21" s="1065" t="s">
        <v>337</v>
      </c>
    </row>
    <row r="22" spans="2:3" ht="18" customHeight="1">
      <c r="B22" s="1062" t="s">
        <v>338</v>
      </c>
      <c r="C22" s="1066" t="s">
        <v>339</v>
      </c>
    </row>
    <row r="23" spans="2:3" ht="18" customHeight="1">
      <c r="B23" s="1064" t="s">
        <v>340</v>
      </c>
      <c r="C23" s="1065" t="s">
        <v>341</v>
      </c>
    </row>
    <row r="24" spans="2:3" ht="18" customHeight="1">
      <c r="B24" s="1062" t="s">
        <v>342</v>
      </c>
      <c r="C24" s="1066" t="s">
        <v>343</v>
      </c>
    </row>
    <row r="25" spans="2:3" ht="18" customHeight="1">
      <c r="B25" s="1064" t="s">
        <v>344</v>
      </c>
      <c r="C25" s="1065" t="s">
        <v>345</v>
      </c>
    </row>
    <row r="26" spans="2:3" ht="18" customHeight="1">
      <c r="B26" s="1062" t="s">
        <v>346</v>
      </c>
      <c r="C26" s="1066" t="s">
        <v>347</v>
      </c>
    </row>
    <row r="27" spans="2:3" ht="18" customHeight="1">
      <c r="B27" s="1064" t="s">
        <v>348</v>
      </c>
      <c r="C27" s="1065" t="s">
        <v>349</v>
      </c>
    </row>
    <row r="28" spans="2:3" ht="18" customHeight="1">
      <c r="B28" s="1062" t="s">
        <v>350</v>
      </c>
      <c r="C28" s="1066" t="s">
        <v>351</v>
      </c>
    </row>
    <row r="29" spans="2:3" ht="18" customHeight="1">
      <c r="B29" s="1064" t="s">
        <v>352</v>
      </c>
      <c r="C29" s="1065" t="s">
        <v>353</v>
      </c>
    </row>
    <row r="30" ht="6" customHeight="1"/>
    <row r="31" ht="15.75">
      <c r="B31" s="1067" t="s">
        <v>354</v>
      </c>
    </row>
    <row r="32" ht="15">
      <c r="B32" s="1068" t="s">
        <v>355</v>
      </c>
    </row>
    <row r="33" ht="14.25">
      <c r="B33" s="1069" t="s">
        <v>356</v>
      </c>
    </row>
    <row r="34" ht="12.75">
      <c r="B34" s="1070" t="s">
        <v>357</v>
      </c>
    </row>
  </sheetData>
  <mergeCells count="3">
    <mergeCell ref="B8:C8"/>
    <mergeCell ref="B10:C10"/>
    <mergeCell ref="B9:C9"/>
  </mergeCells>
  <hyperlinks>
    <hyperlink ref="C12" location="'CUADRO 1.1'!A1" display="Comportamiento del Transporte aéreo regular - Pasajeros y Carga"/>
    <hyperlink ref="C13" location="'CUADRO 1,2'!A1" display="Pasajeros Nacionales por empresa"/>
    <hyperlink ref="C14" location="'CUADRO 1,3'!A1" display="Carga nacional por empresa"/>
    <hyperlink ref="C15" location="'CUADRO 1,4'!A1" display="Pasajeros Internacionales por empresa"/>
    <hyperlink ref="C16" location="'CUADRO 1.5'!A1" display="Carga internacional por empresa"/>
    <hyperlink ref="C17" location="'CUADRO 1.6'!A1" display="Pasajeros Nacionales por principales rutas"/>
    <hyperlink ref="C18" location="'CUADRO 1.6 B'!A1" display="Pasajeros Rutas troncales por empresa"/>
    <hyperlink ref="C19" location="'CUADRO 1,7'!A1" display="Carga nacional por principales rutas"/>
    <hyperlink ref="C20" location="'CUADRO 1,8'!A1" display="Pasajeros internacionales por principales rutas"/>
    <hyperlink ref="C21" location="'CUADRO 1.8 B'!A1" display="Pasajeros internacionales Continente - País"/>
    <hyperlink ref="C22" location="'CUADRO 1.8 C'!A1" display="Pasajeros internacionales Continente – Empresa"/>
    <hyperlink ref="C23" location="'CUADRO 1,9'!A1" display="Carga internacional por principales rutas"/>
    <hyperlink ref="C24" location="'CUADRO 1.9 B'!A1" display="Carga internacional por Continente – País"/>
    <hyperlink ref="C25" location="'CUADRO 1.9C'!A1" display="Carga internacional por Continente – Empresa"/>
    <hyperlink ref="C26" location="'CUADRO 1.10'!A1" display="Pasajeros nacionales por aeropuerto"/>
    <hyperlink ref="C27" location="'CUADRO 1.11'!A1" display="Carga nacional por aeropuerto"/>
    <hyperlink ref="C28" location="'CUADRO 1.12'!A1" display="Pasajeros internacionales por aeropuerto"/>
    <hyperlink ref="C29" location="'CUADRO 1.13'!A1" display="Carga internacional por aeropuerto"/>
    <hyperlink ref="B34" r:id="rId1" display="juan.torres@aerocivil.gov.co"/>
  </hyperlinks>
  <printOptions/>
  <pageMargins left="0.75" right="0.75" top="1" bottom="1" header="0" footer="0"/>
  <pageSetup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8"/>
  <sheetViews>
    <sheetView showGridLines="0" zoomScale="88" zoomScaleNormal="88" zoomScalePageLayoutView="0" workbookViewId="0" topLeftCell="A1">
      <selection activeCell="H56" sqref="H56"/>
    </sheetView>
  </sheetViews>
  <sheetFormatPr defaultColWidth="9.140625" defaultRowHeight="12.75"/>
  <cols>
    <col min="1" max="1" width="19.57421875" style="520" customWidth="1"/>
    <col min="2" max="2" width="12.28125" style="520" customWidth="1"/>
    <col min="3" max="3" width="10.7109375" style="520" bestFit="1" customWidth="1"/>
    <col min="4" max="4" width="12.140625" style="520" customWidth="1"/>
    <col min="5" max="5" width="9.28125" style="520" customWidth="1"/>
    <col min="6" max="6" width="11.28125" style="520" customWidth="1"/>
    <col min="7" max="7" width="10.7109375" style="520" bestFit="1" customWidth="1"/>
    <col min="8" max="8" width="11.140625" style="520" customWidth="1"/>
    <col min="9" max="9" width="10.28125" style="520" customWidth="1"/>
    <col min="10" max="11" width="9.140625" style="520" customWidth="1"/>
    <col min="12" max="12" width="11.8515625" style="520" customWidth="1"/>
    <col min="13" max="14" width="9.140625" style="520" customWidth="1"/>
    <col min="15" max="15" width="11.7109375" style="520" customWidth="1"/>
    <col min="16" max="16384" width="9.140625" style="520" customWidth="1"/>
  </cols>
  <sheetData>
    <row r="1" spans="8:9" ht="18.75" thickBot="1">
      <c r="H1" s="521" t="s">
        <v>0</v>
      </c>
      <c r="I1" s="522"/>
    </row>
    <row r="2" ht="6.75" customHeight="1" thickBot="1"/>
    <row r="3" spans="1:9" ht="22.5" customHeight="1" thickBot="1">
      <c r="A3" s="523" t="s">
        <v>157</v>
      </c>
      <c r="B3" s="524"/>
      <c r="C3" s="524"/>
      <c r="D3" s="524"/>
      <c r="E3" s="524"/>
      <c r="F3" s="524"/>
      <c r="G3" s="524"/>
      <c r="H3" s="524"/>
      <c r="I3" s="525"/>
    </row>
    <row r="4" spans="1:9" ht="14.25" thickBot="1">
      <c r="A4" s="526" t="s">
        <v>158</v>
      </c>
      <c r="B4" s="527" t="s">
        <v>39</v>
      </c>
      <c r="C4" s="528"/>
      <c r="D4" s="528"/>
      <c r="E4" s="529"/>
      <c r="F4" s="528" t="s">
        <v>40</v>
      </c>
      <c r="G4" s="528"/>
      <c r="H4" s="528"/>
      <c r="I4" s="529"/>
    </row>
    <row r="5" spans="1:9" s="534" customFormat="1" ht="34.5" customHeight="1" thickBot="1">
      <c r="A5" s="530"/>
      <c r="B5" s="531" t="s">
        <v>41</v>
      </c>
      <c r="C5" s="532" t="s">
        <v>42</v>
      </c>
      <c r="D5" s="531" t="s">
        <v>43</v>
      </c>
      <c r="E5" s="533" t="s">
        <v>44</v>
      </c>
      <c r="F5" s="531" t="s">
        <v>45</v>
      </c>
      <c r="G5" s="532" t="s">
        <v>42</v>
      </c>
      <c r="H5" s="531" t="s">
        <v>46</v>
      </c>
      <c r="I5" s="533" t="s">
        <v>44</v>
      </c>
    </row>
    <row r="6" spans="1:9" s="541" customFormat="1" ht="16.5" customHeight="1" thickBot="1">
      <c r="A6" s="535" t="s">
        <v>4</v>
      </c>
      <c r="B6" s="536">
        <f>B7+B20+B33+B40+B49+B56</f>
        <v>464141</v>
      </c>
      <c r="C6" s="537">
        <f aca="true" t="shared" si="0" ref="C6:C48">(B6/$B$6)</f>
        <v>1</v>
      </c>
      <c r="D6" s="538">
        <f>D7+D20+D33+D40+D49+D56</f>
        <v>436351</v>
      </c>
      <c r="E6" s="539">
        <f aca="true" t="shared" si="1" ref="E6:E11">(B6/D6-1)</f>
        <v>0.06368726094359811</v>
      </c>
      <c r="F6" s="540">
        <f>F7+F20+F33+F40+F49+F56</f>
        <v>4531965</v>
      </c>
      <c r="G6" s="537">
        <f aca="true" t="shared" si="2" ref="G6:G48">(F6/$F$6)</f>
        <v>1</v>
      </c>
      <c r="H6" s="538">
        <f>H7+H20+H33+H40+H49+H56</f>
        <v>4367703</v>
      </c>
      <c r="I6" s="539">
        <f aca="true" t="shared" si="3" ref="I6:I11">(F6/H6-1)</f>
        <v>0.03760832639032463</v>
      </c>
    </row>
    <row r="7" spans="1:15" s="547" customFormat="1" ht="16.5" customHeight="1" thickTop="1">
      <c r="A7" s="542" t="s">
        <v>159</v>
      </c>
      <c r="B7" s="543">
        <f>SUM(B8:B19)</f>
        <v>158802</v>
      </c>
      <c r="C7" s="544">
        <f t="shared" si="0"/>
        <v>0.34214171986529957</v>
      </c>
      <c r="D7" s="545">
        <f>SUM(D8:D19)</f>
        <v>147196</v>
      </c>
      <c r="E7" s="546">
        <f t="shared" si="1"/>
        <v>0.07884725128400238</v>
      </c>
      <c r="F7" s="543">
        <f>SUM(F8:F19)</f>
        <v>1713479</v>
      </c>
      <c r="G7" s="544">
        <f t="shared" si="2"/>
        <v>0.3780874300662075</v>
      </c>
      <c r="H7" s="545">
        <f>SUM(H8:H19)</f>
        <v>1575047</v>
      </c>
      <c r="I7" s="546">
        <f t="shared" si="3"/>
        <v>0.08789071056292297</v>
      </c>
      <c r="L7" s="548"/>
      <c r="M7" s="548"/>
      <c r="N7" s="548"/>
      <c r="O7" s="548"/>
    </row>
    <row r="8" spans="1:10" ht="16.5" customHeight="1">
      <c r="A8" s="549" t="s">
        <v>160</v>
      </c>
      <c r="B8" s="550">
        <v>35885</v>
      </c>
      <c r="C8" s="551">
        <f t="shared" si="0"/>
        <v>0.07731486768029543</v>
      </c>
      <c r="D8" s="552">
        <v>42664</v>
      </c>
      <c r="E8" s="553">
        <f t="shared" si="1"/>
        <v>-0.15889274329645597</v>
      </c>
      <c r="F8" s="554">
        <v>354232</v>
      </c>
      <c r="G8" s="551">
        <f t="shared" si="2"/>
        <v>0.07816300434800356</v>
      </c>
      <c r="H8" s="552">
        <v>412042</v>
      </c>
      <c r="I8" s="553">
        <f t="shared" si="3"/>
        <v>-0.1403012314278641</v>
      </c>
      <c r="J8" s="555"/>
    </row>
    <row r="9" spans="1:10" ht="16.5" customHeight="1">
      <c r="A9" s="549" t="s">
        <v>161</v>
      </c>
      <c r="B9" s="550">
        <v>16137</v>
      </c>
      <c r="C9" s="551">
        <f t="shared" si="0"/>
        <v>0.03476745213200299</v>
      </c>
      <c r="D9" s="552">
        <v>15158</v>
      </c>
      <c r="E9" s="553">
        <f t="shared" si="1"/>
        <v>0.06458635703918714</v>
      </c>
      <c r="F9" s="554">
        <v>182332</v>
      </c>
      <c r="G9" s="551">
        <f t="shared" si="2"/>
        <v>0.040232437805675904</v>
      </c>
      <c r="H9" s="552">
        <v>176230</v>
      </c>
      <c r="I9" s="553">
        <f t="shared" si="3"/>
        <v>0.03462520569710037</v>
      </c>
      <c r="J9" s="555"/>
    </row>
    <row r="10" spans="1:10" ht="16.5" customHeight="1">
      <c r="A10" s="549" t="s">
        <v>162</v>
      </c>
      <c r="B10" s="550">
        <v>13776</v>
      </c>
      <c r="C10" s="551">
        <f t="shared" si="0"/>
        <v>0.029680635841263753</v>
      </c>
      <c r="D10" s="552">
        <v>12015</v>
      </c>
      <c r="E10" s="553">
        <f t="shared" si="1"/>
        <v>0.1465667915106117</v>
      </c>
      <c r="F10" s="554">
        <v>156153</v>
      </c>
      <c r="G10" s="551">
        <f t="shared" si="2"/>
        <v>0.03445591481840658</v>
      </c>
      <c r="H10" s="552">
        <v>122255</v>
      </c>
      <c r="I10" s="553">
        <f t="shared" si="3"/>
        <v>0.2772729131732854</v>
      </c>
      <c r="J10" s="555"/>
    </row>
    <row r="11" spans="1:17" ht="16.5" customHeight="1">
      <c r="A11" s="549" t="s">
        <v>163</v>
      </c>
      <c r="B11" s="550">
        <v>12451</v>
      </c>
      <c r="C11" s="551">
        <f t="shared" si="0"/>
        <v>0.026825899888180533</v>
      </c>
      <c r="D11" s="552">
        <v>12700</v>
      </c>
      <c r="E11" s="553">
        <f t="shared" si="1"/>
        <v>-0.019606299212598377</v>
      </c>
      <c r="F11" s="554">
        <v>121419</v>
      </c>
      <c r="G11" s="551">
        <f t="shared" si="2"/>
        <v>0.026791689697515317</v>
      </c>
      <c r="H11" s="552">
        <v>81091</v>
      </c>
      <c r="I11" s="553">
        <f t="shared" si="3"/>
        <v>0.4973178281190267</v>
      </c>
      <c r="J11" s="555"/>
      <c r="K11" s="556"/>
      <c r="L11" s="556"/>
      <c r="M11" s="556"/>
      <c r="N11" s="556"/>
      <c r="O11" s="556"/>
      <c r="P11" s="556"/>
      <c r="Q11" s="556"/>
    </row>
    <row r="12" spans="1:17" ht="16.5" customHeight="1">
      <c r="A12" s="549" t="s">
        <v>164</v>
      </c>
      <c r="B12" s="550">
        <v>11043</v>
      </c>
      <c r="C12" s="551">
        <f t="shared" si="0"/>
        <v>0.023792338965960776</v>
      </c>
      <c r="D12" s="552">
        <v>10641</v>
      </c>
      <c r="E12" s="553">
        <f aca="true" t="shared" si="4" ref="E12:E18">(B12/D12-1)</f>
        <v>0.03777840428531154</v>
      </c>
      <c r="F12" s="554">
        <v>132376</v>
      </c>
      <c r="G12" s="551">
        <f t="shared" si="2"/>
        <v>0.029209404750477994</v>
      </c>
      <c r="H12" s="552">
        <v>127633</v>
      </c>
      <c r="I12" s="553">
        <f aca="true" t="shared" si="5" ref="I12:I18">(F12/H12-1)</f>
        <v>0.037161235730571285</v>
      </c>
      <c r="J12" s="555"/>
      <c r="K12" s="556"/>
      <c r="L12" s="556"/>
      <c r="M12" s="556"/>
      <c r="N12" s="556"/>
      <c r="O12" s="556"/>
      <c r="P12" s="556"/>
      <c r="Q12" s="556"/>
    </row>
    <row r="13" spans="1:17" ht="16.5" customHeight="1">
      <c r="A13" s="549" t="s">
        <v>165</v>
      </c>
      <c r="B13" s="550">
        <v>10030</v>
      </c>
      <c r="C13" s="551">
        <f t="shared" si="0"/>
        <v>0.021609812535414885</v>
      </c>
      <c r="D13" s="552">
        <v>8035</v>
      </c>
      <c r="E13" s="553">
        <f t="shared" si="4"/>
        <v>0.24828873677660246</v>
      </c>
      <c r="F13" s="554">
        <v>110762</v>
      </c>
      <c r="G13" s="551">
        <f t="shared" si="2"/>
        <v>0.02444017109576089</v>
      </c>
      <c r="H13" s="552">
        <v>65363</v>
      </c>
      <c r="I13" s="553">
        <f t="shared" si="5"/>
        <v>0.6945672628245338</v>
      </c>
      <c r="J13" s="555"/>
      <c r="K13" s="556"/>
      <c r="L13" s="556"/>
      <c r="M13" s="556"/>
      <c r="N13" s="556"/>
      <c r="O13" s="556"/>
      <c r="P13" s="556"/>
      <c r="Q13" s="556"/>
    </row>
    <row r="14" spans="1:10" ht="16.5" customHeight="1">
      <c r="A14" s="549" t="s">
        <v>166</v>
      </c>
      <c r="B14" s="550">
        <v>8387</v>
      </c>
      <c r="C14" s="551">
        <f t="shared" si="0"/>
        <v>0.01806993995359169</v>
      </c>
      <c r="D14" s="552">
        <v>203</v>
      </c>
      <c r="E14" s="557" t="s">
        <v>150</v>
      </c>
      <c r="F14" s="554">
        <v>66426</v>
      </c>
      <c r="G14" s="551">
        <f t="shared" si="2"/>
        <v>0.014657218226530875</v>
      </c>
      <c r="H14" s="552">
        <v>5335</v>
      </c>
      <c r="I14" s="553">
        <f t="shared" si="5"/>
        <v>11.450984067478913</v>
      </c>
      <c r="J14" s="555"/>
    </row>
    <row r="15" spans="1:10" ht="16.5" customHeight="1">
      <c r="A15" s="549" t="s">
        <v>167</v>
      </c>
      <c r="B15" s="550">
        <v>6672</v>
      </c>
      <c r="C15" s="551">
        <f t="shared" si="0"/>
        <v>0.0143749420973368</v>
      </c>
      <c r="D15" s="552">
        <v>6189</v>
      </c>
      <c r="E15" s="553">
        <f t="shared" si="4"/>
        <v>0.07804168686379054</v>
      </c>
      <c r="F15" s="554">
        <v>68242</v>
      </c>
      <c r="G15" s="551">
        <f t="shared" si="2"/>
        <v>0.015057927411178153</v>
      </c>
      <c r="H15" s="552">
        <v>70255</v>
      </c>
      <c r="I15" s="553">
        <f t="shared" si="5"/>
        <v>-0.02865276492776314</v>
      </c>
      <c r="J15" s="555"/>
    </row>
    <row r="16" spans="1:10" ht="16.5" customHeight="1">
      <c r="A16" s="549" t="s">
        <v>168</v>
      </c>
      <c r="B16" s="550">
        <v>6104</v>
      </c>
      <c r="C16" s="551">
        <f t="shared" si="0"/>
        <v>0.013151176043486786</v>
      </c>
      <c r="D16" s="552">
        <v>6167</v>
      </c>
      <c r="E16" s="553">
        <f t="shared" si="4"/>
        <v>-0.010215664018161208</v>
      </c>
      <c r="F16" s="554">
        <v>63036</v>
      </c>
      <c r="G16" s="551">
        <f t="shared" si="2"/>
        <v>0.013909198327877643</v>
      </c>
      <c r="H16" s="552">
        <v>93369</v>
      </c>
      <c r="I16" s="553">
        <f t="shared" si="5"/>
        <v>-0.32487228094977993</v>
      </c>
      <c r="J16" s="555"/>
    </row>
    <row r="17" spans="1:10" ht="16.5" customHeight="1">
      <c r="A17" s="549" t="s">
        <v>169</v>
      </c>
      <c r="B17" s="550">
        <v>4298</v>
      </c>
      <c r="C17" s="551">
        <f t="shared" si="0"/>
        <v>0.009260117076491842</v>
      </c>
      <c r="D17" s="552">
        <v>3960</v>
      </c>
      <c r="E17" s="553">
        <f t="shared" si="4"/>
        <v>0.08535353535353529</v>
      </c>
      <c r="F17" s="554">
        <v>46507</v>
      </c>
      <c r="G17" s="551">
        <f t="shared" si="2"/>
        <v>0.010261994521140388</v>
      </c>
      <c r="H17" s="552">
        <v>46509</v>
      </c>
      <c r="I17" s="553">
        <f t="shared" si="5"/>
        <v>-4.30024296372844E-05</v>
      </c>
      <c r="J17" s="555"/>
    </row>
    <row r="18" spans="1:10" ht="16.5" customHeight="1">
      <c r="A18" s="549" t="s">
        <v>170</v>
      </c>
      <c r="B18" s="550">
        <v>2217</v>
      </c>
      <c r="C18" s="551">
        <f t="shared" si="0"/>
        <v>0.004776565741875852</v>
      </c>
      <c r="D18" s="552">
        <v>3865</v>
      </c>
      <c r="E18" s="553">
        <f t="shared" si="4"/>
        <v>-0.4263906856403622</v>
      </c>
      <c r="F18" s="554">
        <v>43720</v>
      </c>
      <c r="G18" s="551">
        <f t="shared" si="2"/>
        <v>0.009647029489415739</v>
      </c>
      <c r="H18" s="552">
        <v>31328</v>
      </c>
      <c r="I18" s="553">
        <f t="shared" si="5"/>
        <v>0.3955566905005108</v>
      </c>
      <c r="J18" s="555"/>
    </row>
    <row r="19" spans="1:10" ht="16.5" customHeight="1" thickBot="1">
      <c r="A19" s="549" t="s">
        <v>146</v>
      </c>
      <c r="B19" s="550">
        <v>31802</v>
      </c>
      <c r="C19" s="551">
        <f t="shared" si="0"/>
        <v>0.06851797190939822</v>
      </c>
      <c r="D19" s="552">
        <v>25599</v>
      </c>
      <c r="E19" s="553">
        <f aca="true" t="shared" si="6" ref="E19:E32">(B19/D19-1)</f>
        <v>0.24231415289659752</v>
      </c>
      <c r="F19" s="554">
        <v>368274</v>
      </c>
      <c r="G19" s="551">
        <f t="shared" si="2"/>
        <v>0.08126143957422442</v>
      </c>
      <c r="H19" s="552">
        <v>343637</v>
      </c>
      <c r="I19" s="553">
        <f aca="true" t="shared" si="7" ref="I19:I32">(F19/H19-1)</f>
        <v>0.07169484077674992</v>
      </c>
      <c r="J19" s="555"/>
    </row>
    <row r="20" spans="1:10" ht="16.5" customHeight="1">
      <c r="A20" s="558" t="s">
        <v>171</v>
      </c>
      <c r="B20" s="559">
        <f>SUM(B21:B32)</f>
        <v>132650</v>
      </c>
      <c r="C20" s="560">
        <f t="shared" si="0"/>
        <v>0.2857967729633883</v>
      </c>
      <c r="D20" s="561">
        <f>SUM(D21:D32)</f>
        <v>127000</v>
      </c>
      <c r="E20" s="562">
        <f t="shared" si="6"/>
        <v>0.04448818897637796</v>
      </c>
      <c r="F20" s="559">
        <f>SUM(F21:F32)</f>
        <v>1171952</v>
      </c>
      <c r="G20" s="563">
        <f t="shared" si="2"/>
        <v>0.2585968779547062</v>
      </c>
      <c r="H20" s="564">
        <f>SUM(H21:H32)</f>
        <v>1194400</v>
      </c>
      <c r="I20" s="562">
        <f t="shared" si="7"/>
        <v>-0.01879437374413928</v>
      </c>
      <c r="J20" s="555"/>
    </row>
    <row r="21" spans="1:10" ht="16.5" customHeight="1">
      <c r="A21" s="565" t="s">
        <v>172</v>
      </c>
      <c r="B21" s="566">
        <v>23078</v>
      </c>
      <c r="C21" s="551">
        <f t="shared" si="0"/>
        <v>0.049721959490758194</v>
      </c>
      <c r="D21" s="567">
        <v>19942</v>
      </c>
      <c r="E21" s="553">
        <f t="shared" si="6"/>
        <v>0.1572560425233176</v>
      </c>
      <c r="F21" s="568">
        <v>200581</v>
      </c>
      <c r="G21" s="551">
        <f t="shared" si="2"/>
        <v>0.044259167932673794</v>
      </c>
      <c r="H21" s="567">
        <v>193085</v>
      </c>
      <c r="I21" s="569">
        <f t="shared" si="7"/>
        <v>0.038822280342854176</v>
      </c>
      <c r="J21" s="555"/>
    </row>
    <row r="22" spans="1:10" ht="16.5" customHeight="1">
      <c r="A22" s="565" t="s">
        <v>173</v>
      </c>
      <c r="B22" s="566">
        <v>17678</v>
      </c>
      <c r="C22" s="551">
        <f t="shared" si="0"/>
        <v>0.03808756390838129</v>
      </c>
      <c r="D22" s="567">
        <v>22159</v>
      </c>
      <c r="E22" s="553">
        <f t="shared" si="6"/>
        <v>-0.2022203168012997</v>
      </c>
      <c r="F22" s="568">
        <v>193038</v>
      </c>
      <c r="G22" s="551">
        <f t="shared" si="2"/>
        <v>0.04259476849446101</v>
      </c>
      <c r="H22" s="567">
        <v>209775</v>
      </c>
      <c r="I22" s="569">
        <f t="shared" si="7"/>
        <v>-0.07978548444762246</v>
      </c>
      <c r="J22" s="555"/>
    </row>
    <row r="23" spans="1:10" ht="16.5" customHeight="1">
      <c r="A23" s="565" t="s">
        <v>174</v>
      </c>
      <c r="B23" s="566">
        <v>11677</v>
      </c>
      <c r="C23" s="551">
        <f t="shared" si="0"/>
        <v>0.02515830318803984</v>
      </c>
      <c r="D23" s="567">
        <v>13953</v>
      </c>
      <c r="E23" s="553">
        <f t="shared" si="6"/>
        <v>-0.1631190424998208</v>
      </c>
      <c r="F23" s="568">
        <v>114129</v>
      </c>
      <c r="G23" s="551">
        <f t="shared" si="2"/>
        <v>0.025183115933154823</v>
      </c>
      <c r="H23" s="567">
        <v>135881</v>
      </c>
      <c r="I23" s="569">
        <f t="shared" si="7"/>
        <v>-0.1600812475622052</v>
      </c>
      <c r="J23" s="555"/>
    </row>
    <row r="24" spans="1:10" ht="16.5" customHeight="1">
      <c r="A24" s="565" t="s">
        <v>175</v>
      </c>
      <c r="B24" s="566">
        <v>10028</v>
      </c>
      <c r="C24" s="551">
        <f t="shared" si="0"/>
        <v>0.021605503500014004</v>
      </c>
      <c r="D24" s="567">
        <v>10032</v>
      </c>
      <c r="E24" s="553">
        <f t="shared" si="6"/>
        <v>-0.0003987240829346206</v>
      </c>
      <c r="F24" s="568">
        <v>77262</v>
      </c>
      <c r="G24" s="551">
        <f t="shared" si="2"/>
        <v>0.017048234044172893</v>
      </c>
      <c r="H24" s="567">
        <v>95028</v>
      </c>
      <c r="I24" s="569">
        <f t="shared" si="7"/>
        <v>-0.18695542366460416</v>
      </c>
      <c r="J24" s="555"/>
    </row>
    <row r="25" spans="1:10" ht="16.5" customHeight="1">
      <c r="A25" s="565" t="s">
        <v>176</v>
      </c>
      <c r="B25" s="566">
        <v>9749</v>
      </c>
      <c r="C25" s="551">
        <f t="shared" si="0"/>
        <v>0.021004393061591197</v>
      </c>
      <c r="D25" s="567">
        <v>8971</v>
      </c>
      <c r="E25" s="553">
        <f t="shared" si="6"/>
        <v>0.0867238880838257</v>
      </c>
      <c r="F25" s="568">
        <v>66660</v>
      </c>
      <c r="G25" s="551">
        <f t="shared" si="2"/>
        <v>0.014708851458473312</v>
      </c>
      <c r="H25" s="567">
        <v>74034</v>
      </c>
      <c r="I25" s="569">
        <f t="shared" si="7"/>
        <v>-0.09960288516087201</v>
      </c>
      <c r="J25" s="555"/>
    </row>
    <row r="26" spans="1:10" ht="16.5" customHeight="1">
      <c r="A26" s="565" t="s">
        <v>177</v>
      </c>
      <c r="B26" s="566">
        <v>6342</v>
      </c>
      <c r="C26" s="551">
        <f t="shared" si="0"/>
        <v>0.013663951256191546</v>
      </c>
      <c r="D26" s="567">
        <v>6620</v>
      </c>
      <c r="E26" s="553">
        <f t="shared" si="6"/>
        <v>-0.04199395770392744</v>
      </c>
      <c r="F26" s="568">
        <v>59477</v>
      </c>
      <c r="G26" s="551">
        <f t="shared" si="2"/>
        <v>0.013123887761710428</v>
      </c>
      <c r="H26" s="567">
        <v>64440</v>
      </c>
      <c r="I26" s="569">
        <f t="shared" si="7"/>
        <v>-0.07701738050900064</v>
      </c>
      <c r="J26" s="555"/>
    </row>
    <row r="27" spans="1:10" ht="16.5" customHeight="1">
      <c r="A27" s="565" t="s">
        <v>178</v>
      </c>
      <c r="B27" s="566">
        <v>3674</v>
      </c>
      <c r="C27" s="551">
        <f t="shared" si="0"/>
        <v>0.007915698031417177</v>
      </c>
      <c r="D27" s="567">
        <v>3217</v>
      </c>
      <c r="E27" s="553">
        <f t="shared" si="6"/>
        <v>0.14205781784271054</v>
      </c>
      <c r="F27" s="568">
        <v>35902</v>
      </c>
      <c r="G27" s="551">
        <f t="shared" si="2"/>
        <v>0.007921949970928726</v>
      </c>
      <c r="H27" s="567">
        <v>22713</v>
      </c>
      <c r="I27" s="569">
        <f t="shared" si="7"/>
        <v>0.5806806674591642</v>
      </c>
      <c r="J27" s="555"/>
    </row>
    <row r="28" spans="1:10" ht="16.5" customHeight="1">
      <c r="A28" s="565" t="s">
        <v>179</v>
      </c>
      <c r="B28" s="566">
        <v>3373</v>
      </c>
      <c r="C28" s="551">
        <f t="shared" si="0"/>
        <v>0.007267188203584686</v>
      </c>
      <c r="D28" s="567">
        <v>3615</v>
      </c>
      <c r="E28" s="553">
        <f t="shared" si="6"/>
        <v>-0.06694329183955738</v>
      </c>
      <c r="F28" s="568">
        <v>30605</v>
      </c>
      <c r="G28" s="551">
        <f t="shared" si="2"/>
        <v>0.006753141297428378</v>
      </c>
      <c r="H28" s="567">
        <v>31577</v>
      </c>
      <c r="I28" s="569">
        <f t="shared" si="7"/>
        <v>-0.03078189821705668</v>
      </c>
      <c r="J28" s="555"/>
    </row>
    <row r="29" spans="1:10" ht="16.5" customHeight="1">
      <c r="A29" s="565" t="s">
        <v>180</v>
      </c>
      <c r="B29" s="566">
        <v>3258</v>
      </c>
      <c r="C29" s="551">
        <f t="shared" si="0"/>
        <v>0.007019418668034068</v>
      </c>
      <c r="D29" s="567">
        <v>2778</v>
      </c>
      <c r="E29" s="553">
        <f t="shared" si="6"/>
        <v>0.17278617710583144</v>
      </c>
      <c r="F29" s="568">
        <v>31045</v>
      </c>
      <c r="G29" s="551">
        <f t="shared" si="2"/>
        <v>0.006850229425867146</v>
      </c>
      <c r="H29" s="567">
        <v>28185</v>
      </c>
      <c r="I29" s="569">
        <f t="shared" si="7"/>
        <v>0.10147241440482535</v>
      </c>
      <c r="J29" s="555"/>
    </row>
    <row r="30" spans="1:10" ht="16.5" customHeight="1">
      <c r="A30" s="565" t="s">
        <v>181</v>
      </c>
      <c r="B30" s="566">
        <v>3257</v>
      </c>
      <c r="C30" s="551">
        <f t="shared" si="0"/>
        <v>0.007017264150333627</v>
      </c>
      <c r="D30" s="567">
        <v>2920</v>
      </c>
      <c r="E30" s="553">
        <f t="shared" si="6"/>
        <v>0.11541095890410968</v>
      </c>
      <c r="F30" s="568">
        <v>31482</v>
      </c>
      <c r="G30" s="551">
        <f t="shared" si="2"/>
        <v>0.006946655589793831</v>
      </c>
      <c r="H30" s="567">
        <v>24188</v>
      </c>
      <c r="I30" s="569">
        <f t="shared" si="7"/>
        <v>0.3015544898296676</v>
      </c>
      <c r="J30" s="555"/>
    </row>
    <row r="31" spans="1:10" ht="16.5" customHeight="1">
      <c r="A31" s="565" t="s">
        <v>182</v>
      </c>
      <c r="B31" s="566">
        <v>1565</v>
      </c>
      <c r="C31" s="551">
        <f t="shared" si="0"/>
        <v>0.003371820201188863</v>
      </c>
      <c r="D31" s="567">
        <v>706</v>
      </c>
      <c r="E31" s="553">
        <f t="shared" si="6"/>
        <v>1.21671388101983</v>
      </c>
      <c r="F31" s="568">
        <v>8260</v>
      </c>
      <c r="G31" s="551">
        <f t="shared" si="2"/>
        <v>0.0018226089566005033</v>
      </c>
      <c r="H31" s="567">
        <v>5986</v>
      </c>
      <c r="I31" s="569">
        <f t="shared" si="7"/>
        <v>0.379886401603742</v>
      </c>
      <c r="J31" s="555"/>
    </row>
    <row r="32" spans="1:10" ht="16.5" customHeight="1" thickBot="1">
      <c r="A32" s="565" t="s">
        <v>146</v>
      </c>
      <c r="B32" s="566">
        <v>38971</v>
      </c>
      <c r="C32" s="551">
        <f t="shared" si="0"/>
        <v>0.08396370930385379</v>
      </c>
      <c r="D32" s="567">
        <v>32087</v>
      </c>
      <c r="E32" s="553">
        <f t="shared" si="6"/>
        <v>0.21454171471312367</v>
      </c>
      <c r="F32" s="568">
        <v>323511</v>
      </c>
      <c r="G32" s="551">
        <f t="shared" si="2"/>
        <v>0.07138426708944133</v>
      </c>
      <c r="H32" s="567">
        <v>309508</v>
      </c>
      <c r="I32" s="569">
        <f t="shared" si="7"/>
        <v>0.045242772400067244</v>
      </c>
      <c r="J32" s="555"/>
    </row>
    <row r="33" spans="1:10" ht="16.5" customHeight="1">
      <c r="A33" s="558" t="s">
        <v>183</v>
      </c>
      <c r="B33" s="559">
        <f>SUM(B34:B39)</f>
        <v>60357</v>
      </c>
      <c r="C33" s="563">
        <f t="shared" si="0"/>
        <v>0.1300402248454672</v>
      </c>
      <c r="D33" s="570">
        <f>SUM(D34:D39)</f>
        <v>59430</v>
      </c>
      <c r="E33" s="562">
        <f aca="true" t="shared" si="8" ref="E33:E48">(B33/D33-1)</f>
        <v>0.015598182735991895</v>
      </c>
      <c r="F33" s="564">
        <f>SUM(F34:F39)</f>
        <v>649261</v>
      </c>
      <c r="G33" s="563">
        <f t="shared" si="2"/>
        <v>0.14326258035973358</v>
      </c>
      <c r="H33" s="570">
        <f>SUM(H34:H39)</f>
        <v>609177</v>
      </c>
      <c r="I33" s="562">
        <f aca="true" t="shared" si="9" ref="I33:I48">(F33/H33-1)</f>
        <v>0.06580025181515392</v>
      </c>
      <c r="J33" s="555"/>
    </row>
    <row r="34" spans="1:10" ht="16.5" customHeight="1">
      <c r="A34" s="549" t="s">
        <v>184</v>
      </c>
      <c r="B34" s="550">
        <v>26811</v>
      </c>
      <c r="C34" s="551">
        <f t="shared" si="0"/>
        <v>0.057764774066501344</v>
      </c>
      <c r="D34" s="552">
        <v>29937</v>
      </c>
      <c r="E34" s="553">
        <f t="shared" si="8"/>
        <v>-0.10441928048902693</v>
      </c>
      <c r="F34" s="554">
        <v>308372</v>
      </c>
      <c r="G34" s="551">
        <f t="shared" si="2"/>
        <v>0.06804377350663564</v>
      </c>
      <c r="H34" s="552">
        <v>301948</v>
      </c>
      <c r="I34" s="553">
        <f t="shared" si="9"/>
        <v>0.02127518645594595</v>
      </c>
      <c r="J34" s="555"/>
    </row>
    <row r="35" spans="1:10" ht="16.5" customHeight="1">
      <c r="A35" s="549" t="s">
        <v>185</v>
      </c>
      <c r="B35" s="550">
        <v>14477</v>
      </c>
      <c r="C35" s="551">
        <f t="shared" si="0"/>
        <v>0.031190952749272312</v>
      </c>
      <c r="D35" s="552">
        <v>15529</v>
      </c>
      <c r="E35" s="553">
        <f>(B35/D35-1)</f>
        <v>-0.06774422049069484</v>
      </c>
      <c r="F35" s="554">
        <v>139112</v>
      </c>
      <c r="G35" s="551">
        <f t="shared" si="2"/>
        <v>0.030695735734940582</v>
      </c>
      <c r="H35" s="552">
        <v>148333</v>
      </c>
      <c r="I35" s="553">
        <f>(F35/H35-1)</f>
        <v>-0.06216418463861717</v>
      </c>
      <c r="J35" s="555"/>
    </row>
    <row r="36" spans="1:10" ht="16.5" customHeight="1">
      <c r="A36" s="549" t="s">
        <v>186</v>
      </c>
      <c r="B36" s="550">
        <v>7230</v>
      </c>
      <c r="C36" s="551">
        <f t="shared" si="0"/>
        <v>0.015577162974182414</v>
      </c>
      <c r="D36" s="552">
        <v>4548</v>
      </c>
      <c r="E36" s="553">
        <f>(B36/D36-1)</f>
        <v>0.5897097625329815</v>
      </c>
      <c r="F36" s="554">
        <v>68646</v>
      </c>
      <c r="G36" s="551">
        <f t="shared" si="2"/>
        <v>0.015147071965471931</v>
      </c>
      <c r="H36" s="552">
        <v>52851</v>
      </c>
      <c r="I36" s="553">
        <f>(F36/H36-1)</f>
        <v>0.29885905659306355</v>
      </c>
      <c r="J36" s="555"/>
    </row>
    <row r="37" spans="1:10" ht="16.5" customHeight="1">
      <c r="A37" s="549" t="s">
        <v>187</v>
      </c>
      <c r="B37" s="550">
        <v>2286</v>
      </c>
      <c r="C37" s="551">
        <f t="shared" si="0"/>
        <v>0.004925227463206224</v>
      </c>
      <c r="D37" s="552">
        <v>1646</v>
      </c>
      <c r="E37" s="553">
        <f>(B37/D37-1)</f>
        <v>0.3888213851761846</v>
      </c>
      <c r="F37" s="554">
        <v>22117</v>
      </c>
      <c r="G37" s="551">
        <f t="shared" si="2"/>
        <v>0.004880223037909605</v>
      </c>
      <c r="H37" s="552">
        <v>15685</v>
      </c>
      <c r="I37" s="553">
        <f>(F37/H37-1)</f>
        <v>0.4100733184571246</v>
      </c>
      <c r="J37" s="555"/>
    </row>
    <row r="38" spans="1:10" ht="16.5" customHeight="1">
      <c r="A38" s="549" t="s">
        <v>188</v>
      </c>
      <c r="B38" s="550">
        <v>1852</v>
      </c>
      <c r="C38" s="551">
        <f t="shared" si="0"/>
        <v>0.003990166781215191</v>
      </c>
      <c r="D38" s="552">
        <v>1408</v>
      </c>
      <c r="E38" s="553">
        <f>(B38/D38-1)</f>
        <v>0.31534090909090917</v>
      </c>
      <c r="F38" s="554">
        <v>21369</v>
      </c>
      <c r="G38" s="551">
        <f t="shared" si="2"/>
        <v>0.004715173219563699</v>
      </c>
      <c r="H38" s="552">
        <v>13968</v>
      </c>
      <c r="I38" s="553">
        <f>(F38/H38-1)</f>
        <v>0.5298539518900343</v>
      </c>
      <c r="J38" s="555"/>
    </row>
    <row r="39" spans="1:10" ht="16.5" customHeight="1" thickBot="1">
      <c r="A39" s="549" t="s">
        <v>146</v>
      </c>
      <c r="B39" s="550">
        <v>7701</v>
      </c>
      <c r="C39" s="551">
        <f t="shared" si="0"/>
        <v>0.016591940811089733</v>
      </c>
      <c r="D39" s="552">
        <v>6362</v>
      </c>
      <c r="E39" s="553">
        <f>(B39/D39-1)</f>
        <v>0.21046840616158446</v>
      </c>
      <c r="F39" s="554">
        <v>89645</v>
      </c>
      <c r="G39" s="551">
        <f t="shared" si="2"/>
        <v>0.01978060289521212</v>
      </c>
      <c r="H39" s="552">
        <v>76392</v>
      </c>
      <c r="I39" s="553">
        <f>(F39/H39-1)</f>
        <v>0.17348675253953294</v>
      </c>
      <c r="J39" s="555"/>
    </row>
    <row r="40" spans="1:10" ht="16.5" customHeight="1">
      <c r="A40" s="558" t="s">
        <v>189</v>
      </c>
      <c r="B40" s="559">
        <f>SUM(B41:B48)</f>
        <v>101218</v>
      </c>
      <c r="C40" s="563">
        <f t="shared" si="0"/>
        <v>0.21807597260315292</v>
      </c>
      <c r="D40" s="570">
        <f>SUM(D41:D48)</f>
        <v>92698</v>
      </c>
      <c r="E40" s="562">
        <f t="shared" si="8"/>
        <v>0.0919113680985566</v>
      </c>
      <c r="F40" s="564">
        <f>SUM(F41:F48)</f>
        <v>886767</v>
      </c>
      <c r="G40" s="563">
        <f t="shared" si="2"/>
        <v>0.19566942816195623</v>
      </c>
      <c r="H40" s="570">
        <f>SUM(H41:H48)</f>
        <v>882420</v>
      </c>
      <c r="I40" s="562">
        <f t="shared" si="9"/>
        <v>0.004926225606853851</v>
      </c>
      <c r="J40" s="555"/>
    </row>
    <row r="41" spans="1:10" ht="16.5" customHeight="1">
      <c r="A41" s="549" t="s">
        <v>190</v>
      </c>
      <c r="B41" s="550">
        <v>27205</v>
      </c>
      <c r="C41" s="551">
        <f t="shared" si="0"/>
        <v>0.05861365404047477</v>
      </c>
      <c r="D41" s="552">
        <v>25847</v>
      </c>
      <c r="E41" s="553">
        <f t="shared" si="8"/>
        <v>0.05253994660889072</v>
      </c>
      <c r="F41" s="554">
        <v>228005</v>
      </c>
      <c r="G41" s="551">
        <f t="shared" si="2"/>
        <v>0.05031040619245736</v>
      </c>
      <c r="H41" s="552">
        <v>241794</v>
      </c>
      <c r="I41" s="553">
        <f t="shared" si="9"/>
        <v>-0.05702788323945174</v>
      </c>
      <c r="J41" s="555"/>
    </row>
    <row r="42" spans="1:10" ht="16.5" customHeight="1">
      <c r="A42" s="549" t="s">
        <v>191</v>
      </c>
      <c r="B42" s="550">
        <v>15341</v>
      </c>
      <c r="C42" s="551">
        <f t="shared" si="0"/>
        <v>0.03305245604245262</v>
      </c>
      <c r="D42" s="552">
        <v>14858</v>
      </c>
      <c r="E42" s="553">
        <f t="shared" si="8"/>
        <v>0.03250773993808043</v>
      </c>
      <c r="F42" s="554">
        <v>115890</v>
      </c>
      <c r="G42" s="551">
        <f t="shared" si="2"/>
        <v>0.025571689101747255</v>
      </c>
      <c r="H42" s="552">
        <v>142748</v>
      </c>
      <c r="I42" s="553">
        <f t="shared" si="9"/>
        <v>-0.18814974640625437</v>
      </c>
      <c r="J42" s="555"/>
    </row>
    <row r="43" spans="1:10" ht="16.5" customHeight="1">
      <c r="A43" s="549" t="s">
        <v>192</v>
      </c>
      <c r="B43" s="550">
        <v>14095</v>
      </c>
      <c r="C43" s="551">
        <f t="shared" si="0"/>
        <v>0.03036792698770417</v>
      </c>
      <c r="D43" s="552">
        <v>12655</v>
      </c>
      <c r="E43" s="553">
        <f>(B43/D43-1)</f>
        <v>0.11378901619913084</v>
      </c>
      <c r="F43" s="554">
        <v>124741</v>
      </c>
      <c r="G43" s="551">
        <f t="shared" si="2"/>
        <v>0.02752470506722801</v>
      </c>
      <c r="H43" s="552">
        <v>102494</v>
      </c>
      <c r="I43" s="553">
        <f>(F43/H43-1)</f>
        <v>0.21705660819169892</v>
      </c>
      <c r="J43" s="555"/>
    </row>
    <row r="44" spans="1:10" ht="16.5" customHeight="1">
      <c r="A44" s="549" t="s">
        <v>193</v>
      </c>
      <c r="B44" s="550">
        <v>9853</v>
      </c>
      <c r="C44" s="551">
        <f t="shared" si="0"/>
        <v>0.021228462902436976</v>
      </c>
      <c r="D44" s="552">
        <v>8629</v>
      </c>
      <c r="E44" s="553">
        <f t="shared" si="8"/>
        <v>0.14184725924209052</v>
      </c>
      <c r="F44" s="554">
        <v>101797</v>
      </c>
      <c r="G44" s="551">
        <f t="shared" si="2"/>
        <v>0.022462000478820996</v>
      </c>
      <c r="H44" s="552">
        <v>77223</v>
      </c>
      <c r="I44" s="553">
        <f t="shared" si="9"/>
        <v>0.31822125532548595</v>
      </c>
      <c r="J44" s="555"/>
    </row>
    <row r="45" spans="1:10" ht="16.5" customHeight="1">
      <c r="A45" s="549" t="s">
        <v>194</v>
      </c>
      <c r="B45" s="550">
        <v>4422</v>
      </c>
      <c r="C45" s="551">
        <f t="shared" si="0"/>
        <v>0.009527277271346423</v>
      </c>
      <c r="D45" s="552">
        <v>4670</v>
      </c>
      <c r="E45" s="553">
        <f>(B45/D45-1)</f>
        <v>-0.05310492505353315</v>
      </c>
      <c r="F45" s="554">
        <v>43912</v>
      </c>
      <c r="G45" s="551">
        <f t="shared" si="2"/>
        <v>0.009689395218189019</v>
      </c>
      <c r="H45" s="552">
        <v>47499</v>
      </c>
      <c r="I45" s="553">
        <f>(F45/H45-1)</f>
        <v>-0.07551737931324864</v>
      </c>
      <c r="J45" s="555"/>
    </row>
    <row r="46" spans="1:10" ht="16.5" customHeight="1">
      <c r="A46" s="549" t="s">
        <v>195</v>
      </c>
      <c r="B46" s="550">
        <v>4310</v>
      </c>
      <c r="C46" s="551">
        <f t="shared" si="0"/>
        <v>0.009285971288897124</v>
      </c>
      <c r="D46" s="552">
        <v>3160</v>
      </c>
      <c r="E46" s="553">
        <f t="shared" si="8"/>
        <v>0.36392405063291133</v>
      </c>
      <c r="F46" s="554">
        <v>33471</v>
      </c>
      <c r="G46" s="551">
        <f t="shared" si="2"/>
        <v>0.007385538061304533</v>
      </c>
      <c r="H46" s="552">
        <v>31529</v>
      </c>
      <c r="I46" s="553">
        <f t="shared" si="9"/>
        <v>0.06159408798249233</v>
      </c>
      <c r="J46" s="555"/>
    </row>
    <row r="47" spans="1:10" ht="16.5" customHeight="1">
      <c r="A47" s="549" t="s">
        <v>196</v>
      </c>
      <c r="B47" s="550">
        <v>2441</v>
      </c>
      <c r="C47" s="551">
        <f t="shared" si="0"/>
        <v>0.00525917770677445</v>
      </c>
      <c r="D47" s="552">
        <v>2072</v>
      </c>
      <c r="E47" s="553">
        <f t="shared" si="8"/>
        <v>0.17808880308880304</v>
      </c>
      <c r="F47" s="554">
        <v>18829</v>
      </c>
      <c r="G47" s="551">
        <f t="shared" si="2"/>
        <v>0.0041547099326671765</v>
      </c>
      <c r="H47" s="552">
        <v>16627</v>
      </c>
      <c r="I47" s="553">
        <f t="shared" si="9"/>
        <v>0.1324351957659229</v>
      </c>
      <c r="J47" s="555"/>
    </row>
    <row r="48" spans="1:10" ht="16.5" customHeight="1" thickBot="1">
      <c r="A48" s="549" t="s">
        <v>146</v>
      </c>
      <c r="B48" s="550">
        <v>23551</v>
      </c>
      <c r="C48" s="551">
        <f t="shared" si="0"/>
        <v>0.050741046363066394</v>
      </c>
      <c r="D48" s="552">
        <v>20807</v>
      </c>
      <c r="E48" s="553">
        <f t="shared" si="8"/>
        <v>0.13187869467006297</v>
      </c>
      <c r="F48" s="554">
        <v>220122</v>
      </c>
      <c r="G48" s="551">
        <f t="shared" si="2"/>
        <v>0.04857098410954189</v>
      </c>
      <c r="H48" s="552">
        <v>222506</v>
      </c>
      <c r="I48" s="553">
        <f t="shared" si="9"/>
        <v>-0.010714317816148733</v>
      </c>
      <c r="J48" s="555"/>
    </row>
    <row r="49" spans="1:10" ht="16.5" customHeight="1">
      <c r="A49" s="558" t="s">
        <v>197</v>
      </c>
      <c r="B49" s="559">
        <f>SUM(B50:B55)</f>
        <v>10120</v>
      </c>
      <c r="C49" s="563">
        <f aca="true" t="shared" si="10" ref="C49:C56">(B49/$B$6)</f>
        <v>0.0218037191284545</v>
      </c>
      <c r="D49" s="570">
        <f>SUM(D50:D55)</f>
        <v>9199</v>
      </c>
      <c r="E49" s="562">
        <f aca="true" t="shared" si="11" ref="E49:E56">(B49/D49-1)</f>
        <v>0.10011957821502326</v>
      </c>
      <c r="F49" s="564">
        <f>SUM(F50:F55)</f>
        <v>100465</v>
      </c>
      <c r="G49" s="563">
        <f aca="true" t="shared" si="12" ref="G49:G56">(F49/$F$6)</f>
        <v>0.022168088235456365</v>
      </c>
      <c r="H49" s="570">
        <f>SUM(H50:H55)</f>
        <v>99761</v>
      </c>
      <c r="I49" s="562">
        <f aca="true" t="shared" si="13" ref="I49:I56">(F49/H49-1)</f>
        <v>0.007056865909523813</v>
      </c>
      <c r="J49" s="555"/>
    </row>
    <row r="50" spans="1:10" ht="16.5" customHeight="1">
      <c r="A50" s="549" t="s">
        <v>198</v>
      </c>
      <c r="B50" s="550">
        <v>2303</v>
      </c>
      <c r="C50" s="551">
        <f t="shared" si="10"/>
        <v>0.0049618542641137065</v>
      </c>
      <c r="D50" s="552">
        <v>2261</v>
      </c>
      <c r="E50" s="553">
        <f t="shared" si="11"/>
        <v>0.018575851393188847</v>
      </c>
      <c r="F50" s="554">
        <v>20507</v>
      </c>
      <c r="G50" s="551">
        <f t="shared" si="12"/>
        <v>0.004524968749758659</v>
      </c>
      <c r="H50" s="552">
        <v>19174</v>
      </c>
      <c r="I50" s="553">
        <f t="shared" si="13"/>
        <v>0.06952122666110361</v>
      </c>
      <c r="J50" s="555"/>
    </row>
    <row r="51" spans="1:10" ht="16.5" customHeight="1">
      <c r="A51" s="549" t="s">
        <v>199</v>
      </c>
      <c r="B51" s="550">
        <v>2116</v>
      </c>
      <c r="C51" s="551">
        <f t="shared" si="10"/>
        <v>0.004558959454131395</v>
      </c>
      <c r="D51" s="552">
        <v>1807</v>
      </c>
      <c r="E51" s="553">
        <f>(B51/D51-1)</f>
        <v>0.17100166021029328</v>
      </c>
      <c r="F51" s="554">
        <v>19640</v>
      </c>
      <c r="G51" s="551">
        <f t="shared" si="12"/>
        <v>0.004333661005766814</v>
      </c>
      <c r="H51" s="552">
        <v>21666</v>
      </c>
      <c r="I51" s="553">
        <f>(F51/H51-1)</f>
        <v>-0.09351056955598636</v>
      </c>
      <c r="J51" s="555"/>
    </row>
    <row r="52" spans="1:10" ht="16.5" customHeight="1">
      <c r="A52" s="549" t="s">
        <v>200</v>
      </c>
      <c r="B52" s="550">
        <v>1614</v>
      </c>
      <c r="C52" s="551">
        <f t="shared" si="10"/>
        <v>0.0034773915685104313</v>
      </c>
      <c r="D52" s="552">
        <v>1515</v>
      </c>
      <c r="E52" s="553">
        <f>(B52/D52-1)</f>
        <v>0.0653465346534654</v>
      </c>
      <c r="F52" s="554">
        <v>15244</v>
      </c>
      <c r="G52" s="551">
        <f t="shared" si="12"/>
        <v>0.0033636623407285802</v>
      </c>
      <c r="H52" s="552">
        <v>14529</v>
      </c>
      <c r="I52" s="553">
        <f>(F52/H52-1)</f>
        <v>0.049211920985615</v>
      </c>
      <c r="J52" s="555"/>
    </row>
    <row r="53" spans="1:10" ht="16.5" customHeight="1">
      <c r="A53" s="549" t="s">
        <v>201</v>
      </c>
      <c r="B53" s="550">
        <v>644</v>
      </c>
      <c r="C53" s="551">
        <f t="shared" si="10"/>
        <v>0.0013875093990834682</v>
      </c>
      <c r="D53" s="552">
        <v>659</v>
      </c>
      <c r="E53" s="553">
        <f t="shared" si="11"/>
        <v>-0.022761760242792084</v>
      </c>
      <c r="F53" s="554">
        <v>6410</v>
      </c>
      <c r="G53" s="551">
        <f t="shared" si="12"/>
        <v>0.001414397507482957</v>
      </c>
      <c r="H53" s="552">
        <v>6089</v>
      </c>
      <c r="I53" s="553">
        <f t="shared" si="13"/>
        <v>0.05271801609459681</v>
      </c>
      <c r="J53" s="555"/>
    </row>
    <row r="54" spans="1:10" ht="16.5" customHeight="1">
      <c r="A54" s="549" t="s">
        <v>202</v>
      </c>
      <c r="B54" s="550">
        <v>447</v>
      </c>
      <c r="C54" s="551">
        <f>(B54/$B$6)</f>
        <v>0.000963069412096755</v>
      </c>
      <c r="D54" s="552">
        <v>362</v>
      </c>
      <c r="E54" s="553">
        <f>(B54/D54-1)</f>
        <v>0.23480662983425415</v>
      </c>
      <c r="F54" s="554">
        <v>5291</v>
      </c>
      <c r="G54" s="551">
        <f>(F54/$F$6)</f>
        <v>0.001167484744476182</v>
      </c>
      <c r="H54" s="552">
        <v>5260</v>
      </c>
      <c r="I54" s="553">
        <f>(F54/H54-1)</f>
        <v>0.005893536121672982</v>
      </c>
      <c r="J54" s="555"/>
    </row>
    <row r="55" spans="1:10" ht="16.5" customHeight="1" thickBot="1">
      <c r="A55" s="549" t="s">
        <v>146</v>
      </c>
      <c r="B55" s="550">
        <v>2996</v>
      </c>
      <c r="C55" s="551">
        <f t="shared" si="10"/>
        <v>0.006454935030518743</v>
      </c>
      <c r="D55" s="552">
        <v>2595</v>
      </c>
      <c r="E55" s="553">
        <f t="shared" si="11"/>
        <v>0.15452793834296719</v>
      </c>
      <c r="F55" s="554">
        <v>33373</v>
      </c>
      <c r="G55" s="551">
        <f t="shared" si="12"/>
        <v>0.007363913887243172</v>
      </c>
      <c r="H55" s="552">
        <v>33043</v>
      </c>
      <c r="I55" s="553">
        <f t="shared" si="13"/>
        <v>0.009986986653754304</v>
      </c>
      <c r="J55" s="555"/>
    </row>
    <row r="56" spans="1:10" ht="16.5" customHeight="1" thickBot="1">
      <c r="A56" s="571" t="s">
        <v>203</v>
      </c>
      <c r="B56" s="572">
        <v>994</v>
      </c>
      <c r="C56" s="573">
        <f t="shared" si="10"/>
        <v>0.002141590594237527</v>
      </c>
      <c r="D56" s="574">
        <v>828</v>
      </c>
      <c r="E56" s="575">
        <f t="shared" si="11"/>
        <v>0.20048309178743962</v>
      </c>
      <c r="F56" s="572">
        <v>10041</v>
      </c>
      <c r="G56" s="573">
        <f t="shared" si="12"/>
        <v>0.002215595221940152</v>
      </c>
      <c r="H56" s="574">
        <v>6898</v>
      </c>
      <c r="I56" s="575">
        <f t="shared" si="13"/>
        <v>0.45563931574369376</v>
      </c>
      <c r="J56" s="555"/>
    </row>
    <row r="57" ht="14.25">
      <c r="A57" s="226" t="s">
        <v>204</v>
      </c>
    </row>
    <row r="58" ht="14.25">
      <c r="A58" s="226"/>
    </row>
  </sheetData>
  <sheetProtection/>
  <mergeCells count="5">
    <mergeCell ref="H1:I1"/>
    <mergeCell ref="B4:E4"/>
    <mergeCell ref="F4:I4"/>
    <mergeCell ref="A4:A5"/>
    <mergeCell ref="A3:I3"/>
  </mergeCells>
  <conditionalFormatting sqref="I57:I65536 E57:E65536 E3:E5 I3:I5 G1:G65536 C1:C65536">
    <cfRule type="cellIs" priority="1" dxfId="0" operator="lessThan" stopIfTrue="1">
      <formula>0</formula>
    </cfRule>
  </conditionalFormatting>
  <conditionalFormatting sqref="I6:I56 E6:E56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75" right="0.27" top="0.27" bottom="0.18" header="0.25" footer="0.18"/>
  <pageSetup horizontalDpi="600" verticalDpi="600" orientation="portrait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Q38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0.7109375" style="576" customWidth="1"/>
    <col min="2" max="4" width="9.7109375" style="576" bestFit="1" customWidth="1"/>
    <col min="5" max="5" width="10.7109375" style="576" bestFit="1" customWidth="1"/>
    <col min="6" max="8" width="9.7109375" style="576" bestFit="1" customWidth="1"/>
    <col min="9" max="9" width="8.421875" style="576" customWidth="1"/>
    <col min="10" max="11" width="11.140625" style="576" customWidth="1"/>
    <col min="12" max="12" width="11.421875" style="576" customWidth="1"/>
    <col min="13" max="13" width="10.7109375" style="576" bestFit="1" customWidth="1"/>
    <col min="14" max="14" width="10.8515625" style="576" customWidth="1"/>
    <col min="15" max="15" width="11.00390625" style="576" customWidth="1"/>
    <col min="16" max="16" width="11.28125" style="576" customWidth="1"/>
    <col min="17" max="17" width="8.57421875" style="576" customWidth="1"/>
    <col min="18" max="16384" width="9.140625" style="576" customWidth="1"/>
  </cols>
  <sheetData>
    <row r="1" spans="16:17" ht="18.75" thickBot="1">
      <c r="P1" s="577" t="s">
        <v>0</v>
      </c>
      <c r="Q1" s="578"/>
    </row>
    <row r="2" ht="8.25" customHeight="1" thickBot="1"/>
    <row r="3" spans="1:17" ht="30" customHeight="1" thickBot="1">
      <c r="A3" s="579" t="s">
        <v>205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1"/>
    </row>
    <row r="4" spans="1:17" s="586" customFormat="1" ht="15.75" customHeight="1" thickBot="1">
      <c r="A4" s="582" t="s">
        <v>206</v>
      </c>
      <c r="B4" s="583" t="s">
        <v>39</v>
      </c>
      <c r="C4" s="584"/>
      <c r="D4" s="584"/>
      <c r="E4" s="584"/>
      <c r="F4" s="584"/>
      <c r="G4" s="584"/>
      <c r="H4" s="584"/>
      <c r="I4" s="585"/>
      <c r="J4" s="583" t="s">
        <v>40</v>
      </c>
      <c r="K4" s="584"/>
      <c r="L4" s="584"/>
      <c r="M4" s="584"/>
      <c r="N4" s="584"/>
      <c r="O4" s="584"/>
      <c r="P4" s="584"/>
      <c r="Q4" s="585"/>
    </row>
    <row r="5" spans="1:17" s="592" customFormat="1" ht="26.25" customHeight="1">
      <c r="A5" s="587"/>
      <c r="B5" s="588" t="s">
        <v>41</v>
      </c>
      <c r="C5" s="589"/>
      <c r="D5" s="589"/>
      <c r="E5" s="590" t="s">
        <v>42</v>
      </c>
      <c r="F5" s="588" t="s">
        <v>43</v>
      </c>
      <c r="G5" s="589"/>
      <c r="H5" s="589"/>
      <c r="I5" s="591" t="s">
        <v>44</v>
      </c>
      <c r="J5" s="588" t="s">
        <v>207</v>
      </c>
      <c r="K5" s="589"/>
      <c r="L5" s="589"/>
      <c r="M5" s="590" t="s">
        <v>42</v>
      </c>
      <c r="N5" s="588" t="s">
        <v>208</v>
      </c>
      <c r="O5" s="589"/>
      <c r="P5" s="589"/>
      <c r="Q5" s="590" t="s">
        <v>44</v>
      </c>
    </row>
    <row r="6" spans="1:17" s="598" customFormat="1" ht="14.25" thickBot="1">
      <c r="A6" s="593"/>
      <c r="B6" s="594" t="s">
        <v>11</v>
      </c>
      <c r="C6" s="595" t="s">
        <v>12</v>
      </c>
      <c r="D6" s="595" t="s">
        <v>13</v>
      </c>
      <c r="E6" s="596"/>
      <c r="F6" s="594" t="s">
        <v>11</v>
      </c>
      <c r="G6" s="595" t="s">
        <v>12</v>
      </c>
      <c r="H6" s="595" t="s">
        <v>13</v>
      </c>
      <c r="I6" s="597"/>
      <c r="J6" s="594" t="s">
        <v>11</v>
      </c>
      <c r="K6" s="595" t="s">
        <v>12</v>
      </c>
      <c r="L6" s="595" t="s">
        <v>13</v>
      </c>
      <c r="M6" s="596"/>
      <c r="N6" s="594" t="s">
        <v>11</v>
      </c>
      <c r="O6" s="595" t="s">
        <v>12</v>
      </c>
      <c r="P6" s="595" t="s">
        <v>13</v>
      </c>
      <c r="Q6" s="596"/>
    </row>
    <row r="7" spans="1:17" s="605" customFormat="1" ht="18" customHeight="1" thickBot="1">
      <c r="A7" s="599" t="s">
        <v>4</v>
      </c>
      <c r="B7" s="600">
        <f>B8+B12+B20+B25+B32+B36</f>
        <v>229128</v>
      </c>
      <c r="C7" s="601">
        <f>C8+C12+C20+C25+C32+C36</f>
        <v>235013</v>
      </c>
      <c r="D7" s="602">
        <f aca="true" t="shared" si="0" ref="D7:D26">C7+B7</f>
        <v>464141</v>
      </c>
      <c r="E7" s="603">
        <f aca="true" t="shared" si="1" ref="E7:E36">D7/$D$7</f>
        <v>1</v>
      </c>
      <c r="F7" s="600">
        <f>F8+F12+F20+F25+F32+F36</f>
        <v>217530</v>
      </c>
      <c r="G7" s="601">
        <f>G8+G12+G20+G25+G32+G36</f>
        <v>218821</v>
      </c>
      <c r="H7" s="602">
        <f aca="true" t="shared" si="2" ref="H7:H21">G7+F7</f>
        <v>436351</v>
      </c>
      <c r="I7" s="604">
        <f>IF(ISERROR(D7/H7-1),"         /0",(D7/H7-1))</f>
        <v>0.06368726094359811</v>
      </c>
      <c r="J7" s="600">
        <f>J8+J12+J20+J25+J32+J36</f>
        <v>2306964</v>
      </c>
      <c r="K7" s="601">
        <f>K8+K12+K20+K25+K32+K36</f>
        <v>2225001</v>
      </c>
      <c r="L7" s="602">
        <f aca="true" t="shared" si="3" ref="L7:L21">K7+J7</f>
        <v>4531965</v>
      </c>
      <c r="M7" s="603">
        <f aca="true" t="shared" si="4" ref="M7:M36">L7/$L$7</f>
        <v>1</v>
      </c>
      <c r="N7" s="600">
        <f>N8+N12+N20+N25+N32+N36</f>
        <v>2254301</v>
      </c>
      <c r="O7" s="601">
        <f>O8+O12+O20+O25+O32+O36</f>
        <v>2113402</v>
      </c>
      <c r="P7" s="602">
        <f aca="true" t="shared" si="5" ref="P7:P21">O7+N7</f>
        <v>4367703</v>
      </c>
      <c r="Q7" s="604">
        <f aca="true" t="shared" si="6" ref="Q7:Q13">IF(ISERROR(L7/P7-1),"         /0",(L7/P7-1))</f>
        <v>0.03760832639032463</v>
      </c>
    </row>
    <row r="8" spans="1:17" s="611" customFormat="1" ht="18.75" customHeight="1">
      <c r="A8" s="606" t="s">
        <v>209</v>
      </c>
      <c r="B8" s="607">
        <f>SUM(B9:B11)</f>
        <v>77567</v>
      </c>
      <c r="C8" s="608">
        <f>SUM(C9:C11)</f>
        <v>81235</v>
      </c>
      <c r="D8" s="608">
        <f t="shared" si="0"/>
        <v>158802</v>
      </c>
      <c r="E8" s="609">
        <f t="shared" si="1"/>
        <v>0.34214171986529957</v>
      </c>
      <c r="F8" s="607">
        <f>SUM(F9:F11)</f>
        <v>72004</v>
      </c>
      <c r="G8" s="608">
        <f>SUM(G9:G11)</f>
        <v>75192</v>
      </c>
      <c r="H8" s="608">
        <f t="shared" si="2"/>
        <v>147196</v>
      </c>
      <c r="I8" s="610">
        <f aca="true" t="shared" si="7" ref="I8:I13">IF(ISERROR(D8/H8-1),"         /0",(D8/H8-1))</f>
        <v>0.07884725128400238</v>
      </c>
      <c r="J8" s="607">
        <f>SUM(J9:J11)</f>
        <v>862868</v>
      </c>
      <c r="K8" s="608">
        <f>SUM(K9:K11)</f>
        <v>850611</v>
      </c>
      <c r="L8" s="608">
        <f t="shared" si="3"/>
        <v>1713479</v>
      </c>
      <c r="M8" s="609">
        <f t="shared" si="4"/>
        <v>0.3780874300662075</v>
      </c>
      <c r="N8" s="607">
        <f>SUM(N9:N11)</f>
        <v>794349</v>
      </c>
      <c r="O8" s="608">
        <f>SUM(O9:O11)</f>
        <v>780698</v>
      </c>
      <c r="P8" s="608">
        <f t="shared" si="5"/>
        <v>1575047</v>
      </c>
      <c r="Q8" s="610">
        <f t="shared" si="6"/>
        <v>0.08789071056292297</v>
      </c>
    </row>
    <row r="9" spans="1:17" ht="18.75" customHeight="1">
      <c r="A9" s="612" t="s">
        <v>210</v>
      </c>
      <c r="B9" s="613">
        <v>74943</v>
      </c>
      <c r="C9" s="614">
        <v>78751</v>
      </c>
      <c r="D9" s="614">
        <f t="shared" si="0"/>
        <v>153694</v>
      </c>
      <c r="E9" s="615">
        <f t="shared" si="1"/>
        <v>0.33113644345145116</v>
      </c>
      <c r="F9" s="613">
        <v>69377</v>
      </c>
      <c r="G9" s="614">
        <v>73048</v>
      </c>
      <c r="H9" s="614">
        <f t="shared" si="2"/>
        <v>142425</v>
      </c>
      <c r="I9" s="616">
        <f t="shared" si="7"/>
        <v>0.07912234509390914</v>
      </c>
      <c r="J9" s="613">
        <v>828856</v>
      </c>
      <c r="K9" s="614">
        <v>827481</v>
      </c>
      <c r="L9" s="614">
        <f t="shared" si="3"/>
        <v>1656337</v>
      </c>
      <c r="M9" s="615">
        <f t="shared" si="4"/>
        <v>0.3654787713497346</v>
      </c>
      <c r="N9" s="614">
        <v>759029</v>
      </c>
      <c r="O9" s="614">
        <v>758887</v>
      </c>
      <c r="P9" s="614">
        <f t="shared" si="5"/>
        <v>1517916</v>
      </c>
      <c r="Q9" s="616">
        <f t="shared" si="6"/>
        <v>0.09119147568113117</v>
      </c>
    </row>
    <row r="10" spans="1:17" ht="18.75" customHeight="1">
      <c r="A10" s="612" t="s">
        <v>211</v>
      </c>
      <c r="B10" s="613">
        <v>2272</v>
      </c>
      <c r="C10" s="614">
        <v>2197</v>
      </c>
      <c r="D10" s="614">
        <f t="shared" si="0"/>
        <v>4469</v>
      </c>
      <c r="E10" s="615">
        <f t="shared" si="1"/>
        <v>0.00962853960326711</v>
      </c>
      <c r="F10" s="613">
        <v>2207</v>
      </c>
      <c r="G10" s="614">
        <v>1906</v>
      </c>
      <c r="H10" s="614">
        <f>G10+F10</f>
        <v>4113</v>
      </c>
      <c r="I10" s="616">
        <f t="shared" si="7"/>
        <v>0.086554826160953</v>
      </c>
      <c r="J10" s="613">
        <v>29714</v>
      </c>
      <c r="K10" s="614">
        <v>19983</v>
      </c>
      <c r="L10" s="614">
        <f>K10+J10</f>
        <v>49697</v>
      </c>
      <c r="M10" s="615">
        <f t="shared" si="4"/>
        <v>0.010965883452321454</v>
      </c>
      <c r="N10" s="614">
        <v>30748</v>
      </c>
      <c r="O10" s="614">
        <v>19381</v>
      </c>
      <c r="P10" s="614">
        <f>O10+N10</f>
        <v>50129</v>
      </c>
      <c r="Q10" s="616">
        <f t="shared" si="6"/>
        <v>-0.008617766163298679</v>
      </c>
    </row>
    <row r="11" spans="1:17" ht="18.75" customHeight="1" thickBot="1">
      <c r="A11" s="617" t="s">
        <v>212</v>
      </c>
      <c r="B11" s="618">
        <v>352</v>
      </c>
      <c r="C11" s="619">
        <v>287</v>
      </c>
      <c r="D11" s="619">
        <f t="shared" si="0"/>
        <v>639</v>
      </c>
      <c r="E11" s="620">
        <f t="shared" si="1"/>
        <v>0.0013767368105812674</v>
      </c>
      <c r="F11" s="618">
        <v>420</v>
      </c>
      <c r="G11" s="619">
        <v>238</v>
      </c>
      <c r="H11" s="619">
        <f t="shared" si="2"/>
        <v>658</v>
      </c>
      <c r="I11" s="621">
        <f t="shared" si="7"/>
        <v>-0.028875379939209744</v>
      </c>
      <c r="J11" s="618">
        <v>4298</v>
      </c>
      <c r="K11" s="619">
        <v>3147</v>
      </c>
      <c r="L11" s="619">
        <f t="shared" si="3"/>
        <v>7445</v>
      </c>
      <c r="M11" s="620">
        <f t="shared" si="4"/>
        <v>0.0016427752641514223</v>
      </c>
      <c r="N11" s="619">
        <v>4572</v>
      </c>
      <c r="O11" s="619">
        <v>2430</v>
      </c>
      <c r="P11" s="619">
        <f t="shared" si="5"/>
        <v>7002</v>
      </c>
      <c r="Q11" s="621">
        <f t="shared" si="6"/>
        <v>0.06326763781776634</v>
      </c>
    </row>
    <row r="12" spans="1:17" s="611" customFormat="1" ht="18.75" customHeight="1">
      <c r="A12" s="606" t="s">
        <v>171</v>
      </c>
      <c r="B12" s="607">
        <f>SUM(B13:B19)</f>
        <v>65585</v>
      </c>
      <c r="C12" s="608">
        <f>SUM(C13:C19)</f>
        <v>67065</v>
      </c>
      <c r="D12" s="608">
        <f t="shared" si="0"/>
        <v>132650</v>
      </c>
      <c r="E12" s="609">
        <f t="shared" si="1"/>
        <v>0.2857967729633883</v>
      </c>
      <c r="F12" s="607">
        <f>SUM(F13:F19)</f>
        <v>63576</v>
      </c>
      <c r="G12" s="608">
        <f>SUM(G13:G19)</f>
        <v>63424</v>
      </c>
      <c r="H12" s="608">
        <f t="shared" si="2"/>
        <v>127000</v>
      </c>
      <c r="I12" s="610">
        <f t="shared" si="7"/>
        <v>0.04448818897637796</v>
      </c>
      <c r="J12" s="607">
        <f>SUM(J13:J19)</f>
        <v>587986</v>
      </c>
      <c r="K12" s="608">
        <f>SUM(K13:K19)</f>
        <v>583966</v>
      </c>
      <c r="L12" s="608">
        <f t="shared" si="3"/>
        <v>1171952</v>
      </c>
      <c r="M12" s="609">
        <f t="shared" si="4"/>
        <v>0.2585968779547062</v>
      </c>
      <c r="N12" s="607">
        <f>SUM(N13:N19)</f>
        <v>596546</v>
      </c>
      <c r="O12" s="608">
        <f>SUM(O13:O19)</f>
        <v>597854</v>
      </c>
      <c r="P12" s="608">
        <f t="shared" si="5"/>
        <v>1194400</v>
      </c>
      <c r="Q12" s="610">
        <f t="shared" si="6"/>
        <v>-0.01879437374413928</v>
      </c>
    </row>
    <row r="13" spans="1:17" ht="18.75" customHeight="1">
      <c r="A13" s="622" t="s">
        <v>213</v>
      </c>
      <c r="B13" s="623">
        <v>17920</v>
      </c>
      <c r="C13" s="624">
        <v>17202</v>
      </c>
      <c r="D13" s="624">
        <f t="shared" si="0"/>
        <v>35122</v>
      </c>
      <c r="E13" s="625">
        <f t="shared" si="1"/>
        <v>0.07567097067485958</v>
      </c>
      <c r="F13" s="623">
        <v>13567</v>
      </c>
      <c r="G13" s="624">
        <v>13649</v>
      </c>
      <c r="H13" s="624">
        <f t="shared" si="2"/>
        <v>27216</v>
      </c>
      <c r="I13" s="626">
        <f t="shared" si="7"/>
        <v>0.2904908877131098</v>
      </c>
      <c r="J13" s="623">
        <v>144022</v>
      </c>
      <c r="K13" s="624">
        <v>146546</v>
      </c>
      <c r="L13" s="624">
        <f t="shared" si="3"/>
        <v>290568</v>
      </c>
      <c r="M13" s="625">
        <f t="shared" si="4"/>
        <v>0.06411523478226332</v>
      </c>
      <c r="N13" s="624">
        <v>125488</v>
      </c>
      <c r="O13" s="624">
        <v>126756</v>
      </c>
      <c r="P13" s="624">
        <f t="shared" si="5"/>
        <v>252244</v>
      </c>
      <c r="Q13" s="626">
        <f t="shared" si="6"/>
        <v>0.15193225606952</v>
      </c>
    </row>
    <row r="14" spans="1:17" ht="18.75" customHeight="1">
      <c r="A14" s="622" t="s">
        <v>214</v>
      </c>
      <c r="B14" s="623">
        <v>15409</v>
      </c>
      <c r="C14" s="624">
        <v>17043</v>
      </c>
      <c r="D14" s="624">
        <f aca="true" t="shared" si="8" ref="D14:D19">C14+B14</f>
        <v>32452</v>
      </c>
      <c r="E14" s="625">
        <f t="shared" si="1"/>
        <v>0.06991840841468433</v>
      </c>
      <c r="F14" s="623">
        <v>18453</v>
      </c>
      <c r="G14" s="624">
        <v>18176</v>
      </c>
      <c r="H14" s="624">
        <f aca="true" t="shared" si="9" ref="H14:H19">G14+F14</f>
        <v>36629</v>
      </c>
      <c r="I14" s="626">
        <f aca="true" t="shared" si="10" ref="I14:I19">IF(ISERROR(D14/H14-1),"         /0",(D14/H14-1))</f>
        <v>-0.11403532719975973</v>
      </c>
      <c r="J14" s="623">
        <v>172161</v>
      </c>
      <c r="K14" s="624">
        <v>167218</v>
      </c>
      <c r="L14" s="624">
        <f aca="true" t="shared" si="11" ref="L14:L19">K14+J14</f>
        <v>339379</v>
      </c>
      <c r="M14" s="625">
        <f t="shared" si="4"/>
        <v>0.07488561804868307</v>
      </c>
      <c r="N14" s="624">
        <v>177862</v>
      </c>
      <c r="O14" s="624">
        <v>173170</v>
      </c>
      <c r="P14" s="624">
        <f aca="true" t="shared" si="12" ref="P14:P19">O14+N14</f>
        <v>351032</v>
      </c>
      <c r="Q14" s="626">
        <f aca="true" t="shared" si="13" ref="Q14:Q19">IF(ISERROR(L14/P14-1),"         /0",(L14/P14-1))</f>
        <v>-0.03319640374666699</v>
      </c>
    </row>
    <row r="15" spans="1:17" ht="18.75" customHeight="1">
      <c r="A15" s="622" t="s">
        <v>215</v>
      </c>
      <c r="B15" s="623">
        <v>11792</v>
      </c>
      <c r="C15" s="624">
        <v>11967</v>
      </c>
      <c r="D15" s="624">
        <f>C15+B15</f>
        <v>23759</v>
      </c>
      <c r="E15" s="625">
        <f t="shared" si="1"/>
        <v>0.05118918604475795</v>
      </c>
      <c r="F15" s="623">
        <v>12704</v>
      </c>
      <c r="G15" s="624">
        <v>12517</v>
      </c>
      <c r="H15" s="624">
        <f>G15+F15</f>
        <v>25221</v>
      </c>
      <c r="I15" s="626">
        <f>IF(ISERROR(D15/H15-1),"         /0",(D15/H15-1))</f>
        <v>-0.05796756671028114</v>
      </c>
      <c r="J15" s="623">
        <v>109525</v>
      </c>
      <c r="K15" s="624">
        <v>108392</v>
      </c>
      <c r="L15" s="624">
        <f>K15+J15</f>
        <v>217917</v>
      </c>
      <c r="M15" s="625">
        <f t="shared" si="4"/>
        <v>0.04808444019316124</v>
      </c>
      <c r="N15" s="624">
        <v>120393</v>
      </c>
      <c r="O15" s="624">
        <v>120502</v>
      </c>
      <c r="P15" s="624">
        <f>O15+N15</f>
        <v>240895</v>
      </c>
      <c r="Q15" s="626">
        <f>IF(ISERROR(L15/P15-1),"         /0",(L15/P15-1))</f>
        <v>-0.09538595653708049</v>
      </c>
    </row>
    <row r="16" spans="1:17" ht="18.75" customHeight="1">
      <c r="A16" s="622" t="s">
        <v>216</v>
      </c>
      <c r="B16" s="623">
        <v>7755</v>
      </c>
      <c r="C16" s="624">
        <v>7929</v>
      </c>
      <c r="D16" s="624">
        <f t="shared" si="8"/>
        <v>15684</v>
      </c>
      <c r="E16" s="625">
        <f t="shared" si="1"/>
        <v>0.03379145561370359</v>
      </c>
      <c r="F16" s="623">
        <v>6654</v>
      </c>
      <c r="G16" s="624">
        <v>6822</v>
      </c>
      <c r="H16" s="624">
        <f t="shared" si="9"/>
        <v>13476</v>
      </c>
      <c r="I16" s="626">
        <f t="shared" si="10"/>
        <v>0.16384683882457707</v>
      </c>
      <c r="J16" s="623">
        <v>53935</v>
      </c>
      <c r="K16" s="624">
        <v>53749</v>
      </c>
      <c r="L16" s="624">
        <f t="shared" si="11"/>
        <v>107684</v>
      </c>
      <c r="M16" s="625">
        <f t="shared" si="4"/>
        <v>0.02376099550636424</v>
      </c>
      <c r="N16" s="624">
        <v>55753</v>
      </c>
      <c r="O16" s="624">
        <v>57898</v>
      </c>
      <c r="P16" s="624">
        <f t="shared" si="12"/>
        <v>113651</v>
      </c>
      <c r="Q16" s="626">
        <f t="shared" si="13"/>
        <v>-0.05250283763451269</v>
      </c>
    </row>
    <row r="17" spans="1:17" ht="18.75" customHeight="1">
      <c r="A17" s="622" t="s">
        <v>217</v>
      </c>
      <c r="B17" s="623">
        <v>6631</v>
      </c>
      <c r="C17" s="624">
        <v>7035</v>
      </c>
      <c r="D17" s="624">
        <f>C17+B17</f>
        <v>13666</v>
      </c>
      <c r="E17" s="625">
        <f t="shared" si="1"/>
        <v>0.029443638894215335</v>
      </c>
      <c r="F17" s="623">
        <v>6673</v>
      </c>
      <c r="G17" s="624">
        <v>6637</v>
      </c>
      <c r="H17" s="624">
        <f>G17+F17</f>
        <v>13310</v>
      </c>
      <c r="I17" s="626">
        <f>IF(ISERROR(D17/H17-1),"         /0",(D17/H17-1))</f>
        <v>0.026746806912096188</v>
      </c>
      <c r="J17" s="623">
        <v>53855</v>
      </c>
      <c r="K17" s="624">
        <v>54952</v>
      </c>
      <c r="L17" s="624">
        <f>K17+J17</f>
        <v>108807</v>
      </c>
      <c r="M17" s="625">
        <f t="shared" si="4"/>
        <v>0.024008790888720457</v>
      </c>
      <c r="N17" s="624">
        <v>62414</v>
      </c>
      <c r="O17" s="624">
        <v>63885</v>
      </c>
      <c r="P17" s="624">
        <f>O17+N17</f>
        <v>126299</v>
      </c>
      <c r="Q17" s="626">
        <f>IF(ISERROR(L17/P17-1),"         /0",(L17/P17-1))</f>
        <v>-0.1384967418586054</v>
      </c>
    </row>
    <row r="18" spans="1:17" ht="18.75" customHeight="1">
      <c r="A18" s="622" t="s">
        <v>218</v>
      </c>
      <c r="B18" s="623">
        <v>5097</v>
      </c>
      <c r="C18" s="624">
        <v>4761</v>
      </c>
      <c r="D18" s="624">
        <f t="shared" si="8"/>
        <v>9858</v>
      </c>
      <c r="E18" s="625">
        <f t="shared" si="1"/>
        <v>0.021239235490939177</v>
      </c>
      <c r="F18" s="623">
        <v>4442</v>
      </c>
      <c r="G18" s="624">
        <v>4465</v>
      </c>
      <c r="H18" s="624">
        <f t="shared" si="9"/>
        <v>8907</v>
      </c>
      <c r="I18" s="626">
        <f t="shared" si="10"/>
        <v>0.10676995621421348</v>
      </c>
      <c r="J18" s="623">
        <v>43039</v>
      </c>
      <c r="K18" s="624">
        <v>41281</v>
      </c>
      <c r="L18" s="624">
        <f t="shared" si="11"/>
        <v>84320</v>
      </c>
      <c r="M18" s="625">
        <f t="shared" si="4"/>
        <v>0.01860561588626567</v>
      </c>
      <c r="N18" s="624">
        <v>44960</v>
      </c>
      <c r="O18" s="624">
        <v>46011</v>
      </c>
      <c r="P18" s="624">
        <f t="shared" si="12"/>
        <v>90971</v>
      </c>
      <c r="Q18" s="626">
        <f t="shared" si="13"/>
        <v>-0.07311121126512843</v>
      </c>
    </row>
    <row r="19" spans="1:17" ht="18.75" customHeight="1">
      <c r="A19" s="622" t="s">
        <v>219</v>
      </c>
      <c r="B19" s="623">
        <v>981</v>
      </c>
      <c r="C19" s="624">
        <v>1128</v>
      </c>
      <c r="D19" s="624">
        <f t="shared" si="8"/>
        <v>2109</v>
      </c>
      <c r="E19" s="625">
        <f t="shared" si="1"/>
        <v>0.004543877830228314</v>
      </c>
      <c r="F19" s="623">
        <v>1083</v>
      </c>
      <c r="G19" s="624">
        <v>1158</v>
      </c>
      <c r="H19" s="624">
        <f t="shared" si="9"/>
        <v>2241</v>
      </c>
      <c r="I19" s="626">
        <f t="shared" si="10"/>
        <v>-0.058902275769745605</v>
      </c>
      <c r="J19" s="623">
        <v>11449</v>
      </c>
      <c r="K19" s="624">
        <v>11828</v>
      </c>
      <c r="L19" s="624">
        <f t="shared" si="11"/>
        <v>23277</v>
      </c>
      <c r="M19" s="625">
        <f t="shared" si="4"/>
        <v>0.005136182649248174</v>
      </c>
      <c r="N19" s="624">
        <v>9676</v>
      </c>
      <c r="O19" s="624">
        <v>9632</v>
      </c>
      <c r="P19" s="624">
        <f t="shared" si="12"/>
        <v>19308</v>
      </c>
      <c r="Q19" s="626">
        <f t="shared" si="13"/>
        <v>0.2055624611559974</v>
      </c>
    </row>
    <row r="20" spans="1:17" s="611" customFormat="1" ht="18.75" customHeight="1">
      <c r="A20" s="627" t="s">
        <v>183</v>
      </c>
      <c r="B20" s="628">
        <f>SUM(B21:B24)</f>
        <v>29178</v>
      </c>
      <c r="C20" s="629">
        <f>SUM(C21:C24)</f>
        <v>31179</v>
      </c>
      <c r="D20" s="629">
        <f t="shared" si="0"/>
        <v>60357</v>
      </c>
      <c r="E20" s="630">
        <f t="shared" si="1"/>
        <v>0.1300402248454672</v>
      </c>
      <c r="F20" s="628">
        <f>SUM(F21:F24)</f>
        <v>30253</v>
      </c>
      <c r="G20" s="629">
        <f>SUM(G21:G24)</f>
        <v>29177</v>
      </c>
      <c r="H20" s="629">
        <f t="shared" si="2"/>
        <v>59430</v>
      </c>
      <c r="I20" s="631">
        <f aca="true" t="shared" si="14" ref="I20:I36">IF(ISERROR(D20/H20-1),"         /0",(D20/H20-1))</f>
        <v>0.015598182735991895</v>
      </c>
      <c r="J20" s="628">
        <f>SUM(J21:J24)</f>
        <v>345191</v>
      </c>
      <c r="K20" s="629">
        <f>SUM(K21:K24)</f>
        <v>304070</v>
      </c>
      <c r="L20" s="629">
        <f t="shared" si="3"/>
        <v>649261</v>
      </c>
      <c r="M20" s="630">
        <f t="shared" si="4"/>
        <v>0.14326258035973358</v>
      </c>
      <c r="N20" s="628">
        <f>SUM(N21:N24)</f>
        <v>340122</v>
      </c>
      <c r="O20" s="629">
        <f>SUM(O21:O24)</f>
        <v>269055</v>
      </c>
      <c r="P20" s="629">
        <f t="shared" si="5"/>
        <v>609177</v>
      </c>
      <c r="Q20" s="632">
        <f aca="true" t="shared" si="15" ref="Q20:Q26">IF(ISERROR(L20/P20-1),"         /0",(L20/P20-1))</f>
        <v>0.06580025181515392</v>
      </c>
    </row>
    <row r="21" spans="1:17" ht="18.75" customHeight="1">
      <c r="A21" s="622" t="s">
        <v>220</v>
      </c>
      <c r="B21" s="623">
        <v>21286</v>
      </c>
      <c r="C21" s="624">
        <v>23492</v>
      </c>
      <c r="D21" s="624">
        <f t="shared" si="0"/>
        <v>44778</v>
      </c>
      <c r="E21" s="625">
        <f t="shared" si="1"/>
        <v>0.09647499359030984</v>
      </c>
      <c r="F21" s="623">
        <v>21413</v>
      </c>
      <c r="G21" s="624">
        <v>21219</v>
      </c>
      <c r="H21" s="624">
        <f t="shared" si="2"/>
        <v>42632</v>
      </c>
      <c r="I21" s="626">
        <f t="shared" si="14"/>
        <v>0.05033777444173393</v>
      </c>
      <c r="J21" s="623">
        <v>258098</v>
      </c>
      <c r="K21" s="624">
        <v>238110</v>
      </c>
      <c r="L21" s="624">
        <f t="shared" si="3"/>
        <v>496208</v>
      </c>
      <c r="M21" s="625">
        <f t="shared" si="4"/>
        <v>0.10949069553714559</v>
      </c>
      <c r="N21" s="623">
        <v>242294</v>
      </c>
      <c r="O21" s="624">
        <v>198614</v>
      </c>
      <c r="P21" s="614">
        <f t="shared" si="5"/>
        <v>440908</v>
      </c>
      <c r="Q21" s="626">
        <f t="shared" si="15"/>
        <v>0.12542299073729657</v>
      </c>
    </row>
    <row r="22" spans="1:17" ht="18.75" customHeight="1">
      <c r="A22" s="622" t="s">
        <v>221</v>
      </c>
      <c r="B22" s="623">
        <v>6819</v>
      </c>
      <c r="C22" s="624">
        <v>7687</v>
      </c>
      <c r="D22" s="624">
        <f>C22+B22</f>
        <v>14506</v>
      </c>
      <c r="E22" s="625">
        <f t="shared" si="1"/>
        <v>0.031253433762585076</v>
      </c>
      <c r="F22" s="623">
        <v>7599</v>
      </c>
      <c r="G22" s="624">
        <v>7958</v>
      </c>
      <c r="H22" s="624">
        <f aca="true" t="shared" si="16" ref="H22:H36">G22+F22</f>
        <v>15557</v>
      </c>
      <c r="I22" s="626">
        <f>IF(ISERROR(D22/H22-1),"         /0",(D22/H22-1))</f>
        <v>-0.0675580124702706</v>
      </c>
      <c r="J22" s="623">
        <v>73525</v>
      </c>
      <c r="K22" s="624">
        <v>65960</v>
      </c>
      <c r="L22" s="624">
        <f aca="true" t="shared" si="17" ref="L22:L36">K22+J22</f>
        <v>139485</v>
      </c>
      <c r="M22" s="625">
        <f t="shared" si="4"/>
        <v>0.030778039989276175</v>
      </c>
      <c r="N22" s="623">
        <v>81333</v>
      </c>
      <c r="O22" s="624">
        <v>70441</v>
      </c>
      <c r="P22" s="614">
        <f aca="true" t="shared" si="18" ref="P22:P36">O22+N22</f>
        <v>151774</v>
      </c>
      <c r="Q22" s="626">
        <f>IF(ISERROR(L22/P22-1),"         /0",(L22/P22-1))</f>
        <v>-0.08096907243664919</v>
      </c>
    </row>
    <row r="23" spans="1:17" ht="18.75" customHeight="1">
      <c r="A23" s="622" t="s">
        <v>222</v>
      </c>
      <c r="B23" s="623">
        <v>558</v>
      </c>
      <c r="C23" s="624"/>
      <c r="D23" s="624">
        <f>C23+B23</f>
        <v>558</v>
      </c>
      <c r="E23" s="625">
        <f t="shared" si="1"/>
        <v>0.0012022208768456136</v>
      </c>
      <c r="F23" s="623">
        <v>785</v>
      </c>
      <c r="G23" s="624"/>
      <c r="H23" s="624">
        <f t="shared" si="16"/>
        <v>785</v>
      </c>
      <c r="I23" s="626">
        <f t="shared" si="14"/>
        <v>-0.28917197452229304</v>
      </c>
      <c r="J23" s="623">
        <v>7046</v>
      </c>
      <c r="K23" s="624">
        <v>0</v>
      </c>
      <c r="L23" s="624">
        <f t="shared" si="17"/>
        <v>7046</v>
      </c>
      <c r="M23" s="625">
        <f t="shared" si="4"/>
        <v>0.0015547339840444488</v>
      </c>
      <c r="N23" s="623">
        <v>9508</v>
      </c>
      <c r="O23" s="624">
        <v>0</v>
      </c>
      <c r="P23" s="614">
        <f t="shared" si="18"/>
        <v>9508</v>
      </c>
      <c r="Q23" s="626">
        <f>IF(ISERROR(L23/P23-1),"         /0",(L23/P23-1))</f>
        <v>-0.25893984013462346</v>
      </c>
    </row>
    <row r="24" spans="1:17" ht="18.75" customHeight="1" thickBot="1">
      <c r="A24" s="622" t="s">
        <v>219</v>
      </c>
      <c r="B24" s="623">
        <v>515</v>
      </c>
      <c r="C24" s="624">
        <v>0</v>
      </c>
      <c r="D24" s="624">
        <f>C24+B24</f>
        <v>515</v>
      </c>
      <c r="E24" s="625">
        <f t="shared" si="1"/>
        <v>0.0011095766157266866</v>
      </c>
      <c r="F24" s="623">
        <v>456</v>
      </c>
      <c r="G24" s="624">
        <v>0</v>
      </c>
      <c r="H24" s="624">
        <f t="shared" si="16"/>
        <v>456</v>
      </c>
      <c r="I24" s="626">
        <f t="shared" si="14"/>
        <v>0.1293859649122806</v>
      </c>
      <c r="J24" s="623">
        <v>6522</v>
      </c>
      <c r="K24" s="624">
        <v>0</v>
      </c>
      <c r="L24" s="624">
        <f t="shared" si="17"/>
        <v>6522</v>
      </c>
      <c r="M24" s="625">
        <f t="shared" si="4"/>
        <v>0.0014391108492673708</v>
      </c>
      <c r="N24" s="623">
        <v>6987</v>
      </c>
      <c r="O24" s="624">
        <v>0</v>
      </c>
      <c r="P24" s="614">
        <f t="shared" si="18"/>
        <v>6987</v>
      </c>
      <c r="Q24" s="626">
        <f>IF(ISERROR(L24/P24-1),"         /0",(L24/P24-1))</f>
        <v>-0.06655216831258048</v>
      </c>
    </row>
    <row r="25" spans="1:17" s="611" customFormat="1" ht="18.75" customHeight="1">
      <c r="A25" s="606" t="s">
        <v>223</v>
      </c>
      <c r="B25" s="607">
        <f>SUM(B26:B31)</f>
        <v>50893</v>
      </c>
      <c r="C25" s="608">
        <f>SUM(C26:C31)</f>
        <v>50325</v>
      </c>
      <c r="D25" s="608">
        <f t="shared" si="0"/>
        <v>101218</v>
      </c>
      <c r="E25" s="609">
        <f t="shared" si="1"/>
        <v>0.21807597260315292</v>
      </c>
      <c r="F25" s="607">
        <f>SUM(F26:F31)</f>
        <v>46565</v>
      </c>
      <c r="G25" s="608">
        <f>SUM(G26:G31)</f>
        <v>46133</v>
      </c>
      <c r="H25" s="608">
        <f t="shared" si="16"/>
        <v>92698</v>
      </c>
      <c r="I25" s="610">
        <f t="shared" si="14"/>
        <v>0.0919113680985566</v>
      </c>
      <c r="J25" s="607">
        <f>SUM(J26:J31)</f>
        <v>451584</v>
      </c>
      <c r="K25" s="608">
        <f>SUM(K26:K31)</f>
        <v>435183</v>
      </c>
      <c r="L25" s="608">
        <f t="shared" si="17"/>
        <v>886767</v>
      </c>
      <c r="M25" s="609">
        <f t="shared" si="4"/>
        <v>0.19566942816195623</v>
      </c>
      <c r="N25" s="607">
        <f>SUM(N26:N31)</f>
        <v>465115</v>
      </c>
      <c r="O25" s="608">
        <f>SUM(O26:O31)</f>
        <v>417305</v>
      </c>
      <c r="P25" s="608">
        <f t="shared" si="18"/>
        <v>882420</v>
      </c>
      <c r="Q25" s="610">
        <f t="shared" si="15"/>
        <v>0.004926225606853851</v>
      </c>
    </row>
    <row r="26" spans="1:17" s="633" customFormat="1" ht="18.75" customHeight="1">
      <c r="A26" s="612" t="s">
        <v>224</v>
      </c>
      <c r="B26" s="613">
        <v>34275</v>
      </c>
      <c r="C26" s="614">
        <v>34198</v>
      </c>
      <c r="D26" s="614">
        <f t="shared" si="0"/>
        <v>68473</v>
      </c>
      <c r="E26" s="615">
        <f t="shared" si="1"/>
        <v>0.14752629050223962</v>
      </c>
      <c r="F26" s="613">
        <v>30198</v>
      </c>
      <c r="G26" s="614">
        <v>30835</v>
      </c>
      <c r="H26" s="614">
        <f t="shared" si="16"/>
        <v>61033</v>
      </c>
      <c r="I26" s="616">
        <f t="shared" si="14"/>
        <v>0.12190126652794397</v>
      </c>
      <c r="J26" s="613">
        <v>308018</v>
      </c>
      <c r="K26" s="614">
        <v>303673</v>
      </c>
      <c r="L26" s="614">
        <f t="shared" si="17"/>
        <v>611691</v>
      </c>
      <c r="M26" s="615">
        <f t="shared" si="4"/>
        <v>0.13497257812008698</v>
      </c>
      <c r="N26" s="614">
        <v>301932</v>
      </c>
      <c r="O26" s="614">
        <v>266779</v>
      </c>
      <c r="P26" s="614">
        <f t="shared" si="18"/>
        <v>568711</v>
      </c>
      <c r="Q26" s="616">
        <f t="shared" si="15"/>
        <v>0.0755744130146947</v>
      </c>
    </row>
    <row r="27" spans="1:17" s="633" customFormat="1" ht="18.75" customHeight="1">
      <c r="A27" s="612" t="s">
        <v>225</v>
      </c>
      <c r="B27" s="613">
        <v>9721</v>
      </c>
      <c r="C27" s="614">
        <v>9737</v>
      </c>
      <c r="D27" s="614">
        <f aca="true" t="shared" si="19" ref="D27:D36">C27+B27</f>
        <v>19458</v>
      </c>
      <c r="E27" s="615">
        <f t="shared" si="1"/>
        <v>0.041922605415164786</v>
      </c>
      <c r="F27" s="613">
        <v>9601</v>
      </c>
      <c r="G27" s="614">
        <v>9204</v>
      </c>
      <c r="H27" s="614">
        <f t="shared" si="16"/>
        <v>18805</v>
      </c>
      <c r="I27" s="616">
        <f t="shared" si="14"/>
        <v>0.034724807232119126</v>
      </c>
      <c r="J27" s="613">
        <v>77141</v>
      </c>
      <c r="K27" s="614">
        <v>73943</v>
      </c>
      <c r="L27" s="614">
        <f t="shared" si="17"/>
        <v>151084</v>
      </c>
      <c r="M27" s="615">
        <f t="shared" si="4"/>
        <v>0.03333741544782451</v>
      </c>
      <c r="N27" s="614">
        <v>93463</v>
      </c>
      <c r="O27" s="614">
        <v>90064</v>
      </c>
      <c r="P27" s="614">
        <f t="shared" si="18"/>
        <v>183527</v>
      </c>
      <c r="Q27" s="616">
        <f>IF(ISERROR(L27/P27-1),"         /0",(L27/P27-1))</f>
        <v>-0.1767750794161077</v>
      </c>
    </row>
    <row r="28" spans="1:17" s="633" customFormat="1" ht="18.75" customHeight="1">
      <c r="A28" s="612" t="s">
        <v>226</v>
      </c>
      <c r="B28" s="613">
        <v>2808</v>
      </c>
      <c r="C28" s="614">
        <v>2513</v>
      </c>
      <c r="D28" s="614">
        <f t="shared" si="19"/>
        <v>5321</v>
      </c>
      <c r="E28" s="615">
        <f t="shared" si="1"/>
        <v>0.011464188684042134</v>
      </c>
      <c r="F28" s="613">
        <v>3062</v>
      </c>
      <c r="G28" s="614">
        <v>2582</v>
      </c>
      <c r="H28" s="614">
        <f t="shared" si="16"/>
        <v>5644</v>
      </c>
      <c r="I28" s="616">
        <f t="shared" si="14"/>
        <v>-0.05722891566265065</v>
      </c>
      <c r="J28" s="613">
        <v>29351</v>
      </c>
      <c r="K28" s="614">
        <v>24442</v>
      </c>
      <c r="L28" s="614">
        <f t="shared" si="17"/>
        <v>53793</v>
      </c>
      <c r="M28" s="615">
        <f t="shared" si="4"/>
        <v>0.011869685666151437</v>
      </c>
      <c r="N28" s="614">
        <v>32754</v>
      </c>
      <c r="O28" s="614">
        <v>26607</v>
      </c>
      <c r="P28" s="614">
        <f t="shared" si="18"/>
        <v>59361</v>
      </c>
      <c r="Q28" s="616">
        <f>IF(ISERROR(L28/P28-1),"         /0",(L28/P28-1))</f>
        <v>-0.0937989589124173</v>
      </c>
    </row>
    <row r="29" spans="1:17" s="633" customFormat="1" ht="18.75" customHeight="1">
      <c r="A29" s="612" t="s">
        <v>227</v>
      </c>
      <c r="B29" s="613">
        <v>2015</v>
      </c>
      <c r="C29" s="614">
        <v>1961</v>
      </c>
      <c r="D29" s="614">
        <f t="shared" si="19"/>
        <v>3976</v>
      </c>
      <c r="E29" s="615">
        <f>D29/$D$7</f>
        <v>0.008566362376950108</v>
      </c>
      <c r="F29" s="613">
        <v>1746</v>
      </c>
      <c r="G29" s="614">
        <v>1608</v>
      </c>
      <c r="H29" s="614">
        <f t="shared" si="16"/>
        <v>3354</v>
      </c>
      <c r="I29" s="616">
        <f t="shared" si="14"/>
        <v>0.18545020870602258</v>
      </c>
      <c r="J29" s="613">
        <v>17070</v>
      </c>
      <c r="K29" s="614">
        <v>15365</v>
      </c>
      <c r="L29" s="614">
        <f t="shared" si="17"/>
        <v>32435</v>
      </c>
      <c r="M29" s="615">
        <f>L29/$L$7</f>
        <v>0.007156939649798707</v>
      </c>
      <c r="N29" s="614">
        <v>17111</v>
      </c>
      <c r="O29" s="614">
        <v>14966</v>
      </c>
      <c r="P29" s="614">
        <f t="shared" si="18"/>
        <v>32077</v>
      </c>
      <c r="Q29" s="616">
        <f>IF(ISERROR(L29/P29-1),"         /0",(L29/P29-1))</f>
        <v>0.011160644698693822</v>
      </c>
    </row>
    <row r="30" spans="1:17" s="633" customFormat="1" ht="18.75" customHeight="1">
      <c r="A30" s="612" t="s">
        <v>228</v>
      </c>
      <c r="B30" s="613">
        <v>925</v>
      </c>
      <c r="C30" s="614">
        <v>808</v>
      </c>
      <c r="D30" s="614">
        <f t="shared" si="19"/>
        <v>1733</v>
      </c>
      <c r="E30" s="615">
        <f>D30/$D$7</f>
        <v>0.0037337791748628113</v>
      </c>
      <c r="F30" s="613">
        <v>737</v>
      </c>
      <c r="G30" s="614">
        <v>876</v>
      </c>
      <c r="H30" s="614">
        <f t="shared" si="16"/>
        <v>1613</v>
      </c>
      <c r="I30" s="616">
        <f t="shared" si="14"/>
        <v>0.07439553626782391</v>
      </c>
      <c r="J30" s="613">
        <v>8192</v>
      </c>
      <c r="K30" s="614">
        <v>7619</v>
      </c>
      <c r="L30" s="614">
        <f t="shared" si="17"/>
        <v>15811</v>
      </c>
      <c r="M30" s="615">
        <f>L30/$L$7</f>
        <v>0.0034887736335121743</v>
      </c>
      <c r="N30" s="614">
        <v>7347</v>
      </c>
      <c r="O30" s="614">
        <v>8469</v>
      </c>
      <c r="P30" s="614">
        <f t="shared" si="18"/>
        <v>15816</v>
      </c>
      <c r="Q30" s="616">
        <f>IF(ISERROR(L30/P30-1),"         /0",(L30/P30-1))</f>
        <v>-0.0003161355589276216</v>
      </c>
    </row>
    <row r="31" spans="1:17" s="633" customFormat="1" ht="18.75" customHeight="1" thickBot="1">
      <c r="A31" s="612" t="s">
        <v>219</v>
      </c>
      <c r="B31" s="613">
        <v>1149</v>
      </c>
      <c r="C31" s="614">
        <v>1108</v>
      </c>
      <c r="D31" s="614">
        <f t="shared" si="19"/>
        <v>2257</v>
      </c>
      <c r="E31" s="615">
        <f t="shared" si="1"/>
        <v>0.004862746449893459</v>
      </c>
      <c r="F31" s="613">
        <v>1221</v>
      </c>
      <c r="G31" s="614">
        <v>1028</v>
      </c>
      <c r="H31" s="614">
        <f t="shared" si="16"/>
        <v>2249</v>
      </c>
      <c r="I31" s="616">
        <f t="shared" si="14"/>
        <v>0.0035571365051134674</v>
      </c>
      <c r="J31" s="613">
        <v>11812</v>
      </c>
      <c r="K31" s="614">
        <v>10141</v>
      </c>
      <c r="L31" s="614">
        <f t="shared" si="17"/>
        <v>21953</v>
      </c>
      <c r="M31" s="615">
        <f t="shared" si="4"/>
        <v>0.004844035644582427</v>
      </c>
      <c r="N31" s="614">
        <v>12508</v>
      </c>
      <c r="O31" s="614">
        <v>10420</v>
      </c>
      <c r="P31" s="614">
        <f t="shared" si="18"/>
        <v>22928</v>
      </c>
      <c r="Q31" s="616">
        <f aca="true" t="shared" si="20" ref="Q31:Q36">IF(ISERROR(L31/P31-1),"         /0",(L31/P31-1))</f>
        <v>-0.042524424284717366</v>
      </c>
    </row>
    <row r="32" spans="1:17" s="611" customFormat="1" ht="18.75" customHeight="1">
      <c r="A32" s="606" t="s">
        <v>197</v>
      </c>
      <c r="B32" s="607">
        <f>SUM(B33:B35)</f>
        <v>5197</v>
      </c>
      <c r="C32" s="608">
        <f>SUM(C33:C35)</f>
        <v>4923</v>
      </c>
      <c r="D32" s="608">
        <f t="shared" si="19"/>
        <v>10120</v>
      </c>
      <c r="E32" s="609">
        <f t="shared" si="1"/>
        <v>0.0218037191284545</v>
      </c>
      <c r="F32" s="607">
        <f>SUM(F33:F35)</f>
        <v>4514</v>
      </c>
      <c r="G32" s="608">
        <f>SUM(G33:G35)</f>
        <v>4685</v>
      </c>
      <c r="H32" s="608">
        <f t="shared" si="16"/>
        <v>9199</v>
      </c>
      <c r="I32" s="610">
        <f t="shared" si="14"/>
        <v>0.10011957821502326</v>
      </c>
      <c r="J32" s="607">
        <f>SUM(J33:J35)</f>
        <v>51686</v>
      </c>
      <c r="K32" s="608">
        <f>SUM(K33:K35)</f>
        <v>48779</v>
      </c>
      <c r="L32" s="608">
        <f t="shared" si="17"/>
        <v>100465</v>
      </c>
      <c r="M32" s="609">
        <f t="shared" si="4"/>
        <v>0.022168088235456365</v>
      </c>
      <c r="N32" s="607">
        <f>SUM(N33:N35)</f>
        <v>52247</v>
      </c>
      <c r="O32" s="608">
        <f>SUM(O33:O35)</f>
        <v>47514</v>
      </c>
      <c r="P32" s="608">
        <f t="shared" si="18"/>
        <v>99761</v>
      </c>
      <c r="Q32" s="610">
        <f t="shared" si="20"/>
        <v>0.007056865909523813</v>
      </c>
    </row>
    <row r="33" spans="1:17" ht="18.75" customHeight="1">
      <c r="A33" s="612" t="s">
        <v>229</v>
      </c>
      <c r="B33" s="613">
        <v>3570</v>
      </c>
      <c r="C33" s="614">
        <v>3443</v>
      </c>
      <c r="D33" s="614">
        <f t="shared" si="19"/>
        <v>7013</v>
      </c>
      <c r="E33" s="615">
        <f t="shared" si="1"/>
        <v>0.015109632633186898</v>
      </c>
      <c r="F33" s="613">
        <v>3341</v>
      </c>
      <c r="G33" s="614">
        <v>3497</v>
      </c>
      <c r="H33" s="614">
        <f t="shared" si="16"/>
        <v>6838</v>
      </c>
      <c r="I33" s="616">
        <f t="shared" si="14"/>
        <v>0.02559227844398948</v>
      </c>
      <c r="J33" s="613">
        <v>36662</v>
      </c>
      <c r="K33" s="614">
        <v>35014</v>
      </c>
      <c r="L33" s="614">
        <f t="shared" si="17"/>
        <v>71676</v>
      </c>
      <c r="M33" s="615">
        <f t="shared" si="4"/>
        <v>0.015815656122675263</v>
      </c>
      <c r="N33" s="614">
        <v>35259</v>
      </c>
      <c r="O33" s="614">
        <v>33454</v>
      </c>
      <c r="P33" s="614">
        <f t="shared" si="18"/>
        <v>68713</v>
      </c>
      <c r="Q33" s="616">
        <f t="shared" si="20"/>
        <v>0.04312138896569784</v>
      </c>
    </row>
    <row r="34" spans="1:17" ht="18.75" customHeight="1">
      <c r="A34" s="612" t="s">
        <v>230</v>
      </c>
      <c r="B34" s="613">
        <v>1533</v>
      </c>
      <c r="C34" s="614">
        <v>1324</v>
      </c>
      <c r="D34" s="614">
        <f t="shared" si="19"/>
        <v>2857</v>
      </c>
      <c r="E34" s="615">
        <f t="shared" si="1"/>
        <v>0.00615545707015756</v>
      </c>
      <c r="F34" s="613">
        <v>1085</v>
      </c>
      <c r="G34" s="614">
        <v>1129</v>
      </c>
      <c r="H34" s="614">
        <f t="shared" si="16"/>
        <v>2214</v>
      </c>
      <c r="I34" s="616">
        <f>IF(ISERROR(D34/H34-1),"         /0",(D34/H34-1))</f>
        <v>0.29042457091237583</v>
      </c>
      <c r="J34" s="613">
        <v>13496</v>
      </c>
      <c r="K34" s="614">
        <v>11826</v>
      </c>
      <c r="L34" s="614">
        <f t="shared" si="17"/>
        <v>25322</v>
      </c>
      <c r="M34" s="615">
        <f t="shared" si="4"/>
        <v>0.005587421791651083</v>
      </c>
      <c r="N34" s="614">
        <v>15959</v>
      </c>
      <c r="O34" s="614">
        <v>13677</v>
      </c>
      <c r="P34" s="614">
        <f t="shared" si="18"/>
        <v>29636</v>
      </c>
      <c r="Q34" s="616">
        <f>IF(ISERROR(L34/P34-1),"         /0",(L34/P34-1))</f>
        <v>-0.14556620326629777</v>
      </c>
    </row>
    <row r="35" spans="1:17" ht="18.75" customHeight="1" thickBot="1">
      <c r="A35" s="612" t="s">
        <v>219</v>
      </c>
      <c r="B35" s="613">
        <v>94</v>
      </c>
      <c r="C35" s="614">
        <v>156</v>
      </c>
      <c r="D35" s="614">
        <f t="shared" si="19"/>
        <v>250</v>
      </c>
      <c r="E35" s="615">
        <f t="shared" si="1"/>
        <v>0.000538629425110042</v>
      </c>
      <c r="F35" s="613">
        <v>88</v>
      </c>
      <c r="G35" s="614">
        <v>59</v>
      </c>
      <c r="H35" s="614">
        <f t="shared" si="16"/>
        <v>147</v>
      </c>
      <c r="I35" s="616">
        <f t="shared" si="14"/>
        <v>0.7006802721088434</v>
      </c>
      <c r="J35" s="613">
        <v>1528</v>
      </c>
      <c r="K35" s="614">
        <v>1939</v>
      </c>
      <c r="L35" s="614">
        <f t="shared" si="17"/>
        <v>3467</v>
      </c>
      <c r="M35" s="615">
        <f t="shared" si="4"/>
        <v>0.0007650103211300175</v>
      </c>
      <c r="N35" s="614">
        <v>1029</v>
      </c>
      <c r="O35" s="614">
        <v>383</v>
      </c>
      <c r="P35" s="614">
        <f t="shared" si="18"/>
        <v>1412</v>
      </c>
      <c r="Q35" s="616">
        <f t="shared" si="20"/>
        <v>1.4553824362606234</v>
      </c>
    </row>
    <row r="36" spans="1:17" ht="18.75" customHeight="1" thickBot="1">
      <c r="A36" s="634" t="s">
        <v>203</v>
      </c>
      <c r="B36" s="635">
        <v>708</v>
      </c>
      <c r="C36" s="636">
        <v>286</v>
      </c>
      <c r="D36" s="636">
        <f t="shared" si="19"/>
        <v>994</v>
      </c>
      <c r="E36" s="637">
        <f t="shared" si="1"/>
        <v>0.002141590594237527</v>
      </c>
      <c r="F36" s="635">
        <v>618</v>
      </c>
      <c r="G36" s="636">
        <v>210</v>
      </c>
      <c r="H36" s="636">
        <f t="shared" si="16"/>
        <v>828</v>
      </c>
      <c r="I36" s="638">
        <f t="shared" si="14"/>
        <v>0.20048309178743962</v>
      </c>
      <c r="J36" s="635">
        <v>7649</v>
      </c>
      <c r="K36" s="636">
        <v>2392</v>
      </c>
      <c r="L36" s="636">
        <f t="shared" si="17"/>
        <v>10041</v>
      </c>
      <c r="M36" s="637">
        <f t="shared" si="4"/>
        <v>0.002215595221940152</v>
      </c>
      <c r="N36" s="635">
        <v>5922</v>
      </c>
      <c r="O36" s="636">
        <v>976</v>
      </c>
      <c r="P36" s="636">
        <f t="shared" si="18"/>
        <v>6898</v>
      </c>
      <c r="Q36" s="638">
        <f t="shared" si="20"/>
        <v>0.45563931574369376</v>
      </c>
    </row>
    <row r="37" ht="14.25">
      <c r="A37" s="226" t="s">
        <v>231</v>
      </c>
    </row>
    <row r="38" ht="14.25">
      <c r="A38" s="226" t="s">
        <v>65</v>
      </c>
    </row>
  </sheetData>
  <sheetProtection/>
  <mergeCells count="13">
    <mergeCell ref="N5:P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</mergeCells>
  <conditionalFormatting sqref="Q37:Q65536 I37:I65536 Q3:Q6 I3:I6">
    <cfRule type="cellIs" priority="1" dxfId="0" operator="lessThan" stopIfTrue="1">
      <formula>0</formula>
    </cfRule>
  </conditionalFormatting>
  <conditionalFormatting sqref="Q7:Q36 I7:I36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Q54"/>
  <sheetViews>
    <sheetView showGridLines="0" zoomScale="85" zoomScaleNormal="85" zoomScalePageLayoutView="0" workbookViewId="0" topLeftCell="A1">
      <selection activeCell="N52" sqref="N52:O52"/>
    </sheetView>
  </sheetViews>
  <sheetFormatPr defaultColWidth="9.140625" defaultRowHeight="12.75"/>
  <cols>
    <col min="1" max="1" width="20.7109375" style="639" customWidth="1"/>
    <col min="2" max="4" width="9.7109375" style="639" bestFit="1" customWidth="1"/>
    <col min="5" max="5" width="10.7109375" style="639" bestFit="1" customWidth="1"/>
    <col min="6" max="8" width="9.7109375" style="639" bestFit="1" customWidth="1"/>
    <col min="9" max="9" width="9.421875" style="639" bestFit="1" customWidth="1"/>
    <col min="10" max="11" width="11.140625" style="639" customWidth="1"/>
    <col min="12" max="12" width="11.421875" style="639" customWidth="1"/>
    <col min="13" max="13" width="10.7109375" style="639" bestFit="1" customWidth="1"/>
    <col min="14" max="14" width="10.8515625" style="639" customWidth="1"/>
    <col min="15" max="15" width="11.00390625" style="639" customWidth="1"/>
    <col min="16" max="16" width="11.28125" style="639" customWidth="1"/>
    <col min="17" max="17" width="9.421875" style="639" bestFit="1" customWidth="1"/>
    <col min="18" max="16384" width="9.140625" style="639" customWidth="1"/>
  </cols>
  <sheetData>
    <row r="1" spans="16:17" ht="18.75" thickBot="1">
      <c r="P1" s="640" t="s">
        <v>0</v>
      </c>
      <c r="Q1" s="641"/>
    </row>
    <row r="2" ht="5.25" customHeight="1" thickBot="1"/>
    <row r="3" spans="1:17" ht="30" customHeight="1" thickBot="1">
      <c r="A3" s="642" t="s">
        <v>232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4"/>
    </row>
    <row r="4" spans="1:17" s="649" customFormat="1" ht="15.75" customHeight="1" thickBot="1">
      <c r="A4" s="645" t="s">
        <v>233</v>
      </c>
      <c r="B4" s="646" t="s">
        <v>39</v>
      </c>
      <c r="C4" s="647"/>
      <c r="D4" s="647"/>
      <c r="E4" s="647"/>
      <c r="F4" s="647"/>
      <c r="G4" s="647"/>
      <c r="H4" s="647"/>
      <c r="I4" s="648"/>
      <c r="J4" s="646" t="s">
        <v>40</v>
      </c>
      <c r="K4" s="647"/>
      <c r="L4" s="647"/>
      <c r="M4" s="647"/>
      <c r="N4" s="647"/>
      <c r="O4" s="647"/>
      <c r="P4" s="647"/>
      <c r="Q4" s="648"/>
    </row>
    <row r="5" spans="1:17" s="655" customFormat="1" ht="26.25" customHeight="1">
      <c r="A5" s="650"/>
      <c r="B5" s="651" t="s">
        <v>41</v>
      </c>
      <c r="C5" s="652"/>
      <c r="D5" s="652"/>
      <c r="E5" s="653" t="s">
        <v>42</v>
      </c>
      <c r="F5" s="651" t="s">
        <v>43</v>
      </c>
      <c r="G5" s="652"/>
      <c r="H5" s="652"/>
      <c r="I5" s="654" t="s">
        <v>44</v>
      </c>
      <c r="J5" s="651" t="s">
        <v>207</v>
      </c>
      <c r="K5" s="652"/>
      <c r="L5" s="652"/>
      <c r="M5" s="653" t="s">
        <v>42</v>
      </c>
      <c r="N5" s="651" t="s">
        <v>208</v>
      </c>
      <c r="O5" s="652"/>
      <c r="P5" s="652"/>
      <c r="Q5" s="653" t="s">
        <v>44</v>
      </c>
    </row>
    <row r="6" spans="1:17" s="661" customFormat="1" ht="14.25" thickBot="1">
      <c r="A6" s="656"/>
      <c r="B6" s="657" t="s">
        <v>11</v>
      </c>
      <c r="C6" s="658" t="s">
        <v>12</v>
      </c>
      <c r="D6" s="658" t="s">
        <v>13</v>
      </c>
      <c r="E6" s="659"/>
      <c r="F6" s="657" t="s">
        <v>11</v>
      </c>
      <c r="G6" s="658" t="s">
        <v>12</v>
      </c>
      <c r="H6" s="658" t="s">
        <v>13</v>
      </c>
      <c r="I6" s="660"/>
      <c r="J6" s="657" t="s">
        <v>11</v>
      </c>
      <c r="K6" s="658" t="s">
        <v>12</v>
      </c>
      <c r="L6" s="658" t="s">
        <v>13</v>
      </c>
      <c r="M6" s="659"/>
      <c r="N6" s="657" t="s">
        <v>11</v>
      </c>
      <c r="O6" s="658" t="s">
        <v>12</v>
      </c>
      <c r="P6" s="658" t="s">
        <v>13</v>
      </c>
      <c r="Q6" s="659"/>
    </row>
    <row r="7" spans="1:17" s="668" customFormat="1" ht="18" customHeight="1" thickBot="1">
      <c r="A7" s="662" t="s">
        <v>4</v>
      </c>
      <c r="B7" s="663">
        <f>B8+B19+B32+B38+B46+B52</f>
        <v>229128</v>
      </c>
      <c r="C7" s="664">
        <f>C8+C19+C32+C38+C46+C52</f>
        <v>235013</v>
      </c>
      <c r="D7" s="665">
        <f>C7+B7</f>
        <v>464141</v>
      </c>
      <c r="E7" s="666">
        <f aca="true" t="shared" si="0" ref="E7:E52">D7/$D$7</f>
        <v>1</v>
      </c>
      <c r="F7" s="663">
        <f>F8+F19+F32+F38+F46+F52</f>
        <v>217530</v>
      </c>
      <c r="G7" s="664">
        <f>G8+G19+G32+G38+G46+G52</f>
        <v>218821</v>
      </c>
      <c r="H7" s="665">
        <f>G7+F7</f>
        <v>436351</v>
      </c>
      <c r="I7" s="667">
        <f>IF(ISERROR(D7/H7-1),"         /0",(D7/H7-1))</f>
        <v>0.06368726094359811</v>
      </c>
      <c r="J7" s="663">
        <f>J8+J19+J32+J38+J46+J52</f>
        <v>2306964</v>
      </c>
      <c r="K7" s="664">
        <f>K8+K19+K32+K38+K46+K52</f>
        <v>2225001</v>
      </c>
      <c r="L7" s="665">
        <f>K7+J7</f>
        <v>4531965</v>
      </c>
      <c r="M7" s="666">
        <f aca="true" t="shared" si="1" ref="M7:M52">L7/$L$7</f>
        <v>1</v>
      </c>
      <c r="N7" s="663">
        <f>N8+N19+N32+N38+N46+N52</f>
        <v>2254301</v>
      </c>
      <c r="O7" s="664">
        <f>O8+O19+O32+O38+O46+O52</f>
        <v>2113402</v>
      </c>
      <c r="P7" s="665">
        <f>O7+N7</f>
        <v>4367703</v>
      </c>
      <c r="Q7" s="667">
        <f>IF(ISERROR(L7/P7-1),"         /0",(L7/P7-1))</f>
        <v>0.03760832639032463</v>
      </c>
    </row>
    <row r="8" spans="1:17" s="674" customFormat="1" ht="18.75" customHeight="1">
      <c r="A8" s="669" t="s">
        <v>209</v>
      </c>
      <c r="B8" s="670">
        <f>SUM(B9:B18)</f>
        <v>77567</v>
      </c>
      <c r="C8" s="671">
        <f>SUM(C9:C18)</f>
        <v>81235</v>
      </c>
      <c r="D8" s="671">
        <f>C8+B8</f>
        <v>158802</v>
      </c>
      <c r="E8" s="672">
        <f t="shared" si="0"/>
        <v>0.34214171986529957</v>
      </c>
      <c r="F8" s="670">
        <f>SUM(F9:F18)</f>
        <v>72004</v>
      </c>
      <c r="G8" s="671">
        <f>SUM(G9:G18)</f>
        <v>75192</v>
      </c>
      <c r="H8" s="671">
        <f>G8+F8</f>
        <v>147196</v>
      </c>
      <c r="I8" s="673">
        <f>IF(ISERROR(D8/H8-1),"         /0",(D8/H8-1))</f>
        <v>0.07884725128400238</v>
      </c>
      <c r="J8" s="670">
        <f>SUM(J9:J18)</f>
        <v>862868</v>
      </c>
      <c r="K8" s="671">
        <f>SUM(K9:K18)</f>
        <v>850611</v>
      </c>
      <c r="L8" s="671">
        <f>K8+J8</f>
        <v>1713479</v>
      </c>
      <c r="M8" s="672">
        <f t="shared" si="1"/>
        <v>0.3780874300662075</v>
      </c>
      <c r="N8" s="670">
        <f>SUM(N9:N18)</f>
        <v>794349</v>
      </c>
      <c r="O8" s="671">
        <f>SUM(O9:O18)</f>
        <v>780698</v>
      </c>
      <c r="P8" s="671">
        <f>O8+N8</f>
        <v>1575047</v>
      </c>
      <c r="Q8" s="673">
        <f>IF(ISERROR(L8/P8-1),"         /0",(L8/P8-1))</f>
        <v>0.08789071056292297</v>
      </c>
    </row>
    <row r="9" spans="1:17" ht="18.75" customHeight="1">
      <c r="A9" s="675" t="s">
        <v>47</v>
      </c>
      <c r="B9" s="676">
        <v>32216</v>
      </c>
      <c r="C9" s="677">
        <v>35106</v>
      </c>
      <c r="D9" s="677">
        <f>C9+B9</f>
        <v>67322</v>
      </c>
      <c r="E9" s="678">
        <f t="shared" si="0"/>
        <v>0.145046440629033</v>
      </c>
      <c r="F9" s="676">
        <v>32742</v>
      </c>
      <c r="G9" s="677">
        <v>34792</v>
      </c>
      <c r="H9" s="677">
        <f>G9+F9</f>
        <v>67534</v>
      </c>
      <c r="I9" s="679">
        <f>IF(ISERROR(D9/H9-1),"         /0",(D9/H9-1))</f>
        <v>-0.003139159534456759</v>
      </c>
      <c r="J9" s="676">
        <v>342201</v>
      </c>
      <c r="K9" s="677">
        <v>354476</v>
      </c>
      <c r="L9" s="677">
        <f>K9+J9</f>
        <v>696677</v>
      </c>
      <c r="M9" s="678">
        <f t="shared" si="1"/>
        <v>0.15372515012803498</v>
      </c>
      <c r="N9" s="677">
        <v>342808</v>
      </c>
      <c r="O9" s="677">
        <v>355166</v>
      </c>
      <c r="P9" s="677">
        <f>O9+N9</f>
        <v>697974</v>
      </c>
      <c r="Q9" s="679">
        <f>IF(ISERROR(L9/P9-1),"         /0",(L9/P9-1))</f>
        <v>-0.0018582354070495466</v>
      </c>
    </row>
    <row r="10" spans="1:17" ht="18.75" customHeight="1">
      <c r="A10" s="675" t="s">
        <v>69</v>
      </c>
      <c r="B10" s="676">
        <v>16289</v>
      </c>
      <c r="C10" s="677">
        <v>16875</v>
      </c>
      <c r="D10" s="677">
        <f aca="true" t="shared" si="2" ref="D10:D18">C10+B10</f>
        <v>33164</v>
      </c>
      <c r="E10" s="678">
        <f t="shared" si="0"/>
        <v>0.07145242501739774</v>
      </c>
      <c r="F10" s="676">
        <v>17301</v>
      </c>
      <c r="G10" s="677">
        <v>18626</v>
      </c>
      <c r="H10" s="677">
        <f aca="true" t="shared" si="3" ref="H10:H18">G10+F10</f>
        <v>35927</v>
      </c>
      <c r="I10" s="679">
        <f aca="true" t="shared" si="4" ref="I10:I18">IF(ISERROR(D10/H10-1),"         /0",(D10/H10-1))</f>
        <v>-0.07690594817268348</v>
      </c>
      <c r="J10" s="676">
        <v>177341</v>
      </c>
      <c r="K10" s="677">
        <v>183816</v>
      </c>
      <c r="L10" s="677">
        <f aca="true" t="shared" si="5" ref="L10:L18">K10+J10</f>
        <v>361157</v>
      </c>
      <c r="M10" s="678">
        <f t="shared" si="1"/>
        <v>0.07969103909672735</v>
      </c>
      <c r="N10" s="677">
        <v>213293</v>
      </c>
      <c r="O10" s="677">
        <v>220012</v>
      </c>
      <c r="P10" s="677">
        <f aca="true" t="shared" si="6" ref="P10:P18">O10+N10</f>
        <v>433305</v>
      </c>
      <c r="Q10" s="679">
        <f aca="true" t="shared" si="7" ref="Q10:Q18">IF(ISERROR(L10/P10-1),"         /0",(L10/P10-1))</f>
        <v>-0.16650627156390996</v>
      </c>
    </row>
    <row r="11" spans="1:17" ht="18.75" customHeight="1">
      <c r="A11" s="675" t="s">
        <v>72</v>
      </c>
      <c r="B11" s="676">
        <v>7545</v>
      </c>
      <c r="C11" s="677">
        <v>8364</v>
      </c>
      <c r="D11" s="677">
        <f t="shared" si="2"/>
        <v>15909</v>
      </c>
      <c r="E11" s="678">
        <f t="shared" si="0"/>
        <v>0.034276222096302635</v>
      </c>
      <c r="F11" s="676">
        <v>6091</v>
      </c>
      <c r="G11" s="677">
        <v>6947</v>
      </c>
      <c r="H11" s="677">
        <f t="shared" si="3"/>
        <v>13038</v>
      </c>
      <c r="I11" s="679">
        <f t="shared" si="4"/>
        <v>0.2202024850437183</v>
      </c>
      <c r="J11" s="676">
        <v>82627</v>
      </c>
      <c r="K11" s="677">
        <v>88276</v>
      </c>
      <c r="L11" s="677">
        <f t="shared" si="5"/>
        <v>170903</v>
      </c>
      <c r="M11" s="678">
        <f t="shared" si="1"/>
        <v>0.037710573669478914</v>
      </c>
      <c r="N11" s="677">
        <v>73237</v>
      </c>
      <c r="O11" s="677">
        <v>73492</v>
      </c>
      <c r="P11" s="677">
        <f t="shared" si="6"/>
        <v>146729</v>
      </c>
      <c r="Q11" s="679">
        <f t="shared" si="7"/>
        <v>0.16475270737209424</v>
      </c>
    </row>
    <row r="12" spans="1:17" ht="18.75" customHeight="1">
      <c r="A12" s="675" t="s">
        <v>75</v>
      </c>
      <c r="B12" s="676">
        <v>5694</v>
      </c>
      <c r="C12" s="677">
        <v>6343</v>
      </c>
      <c r="D12" s="677">
        <f t="shared" si="2"/>
        <v>12037</v>
      </c>
      <c r="E12" s="678">
        <f t="shared" si="0"/>
        <v>0.025933929560198302</v>
      </c>
      <c r="F12" s="676">
        <v>5116</v>
      </c>
      <c r="G12" s="677">
        <v>5086</v>
      </c>
      <c r="H12" s="677">
        <f t="shared" si="3"/>
        <v>10202</v>
      </c>
      <c r="I12" s="679">
        <f t="shared" si="4"/>
        <v>0.1798666928053323</v>
      </c>
      <c r="J12" s="676">
        <v>78224</v>
      </c>
      <c r="K12" s="677">
        <v>78412</v>
      </c>
      <c r="L12" s="677">
        <f t="shared" si="5"/>
        <v>156636</v>
      </c>
      <c r="M12" s="678">
        <f t="shared" si="1"/>
        <v>0.03456249110485187</v>
      </c>
      <c r="N12" s="677">
        <v>26271</v>
      </c>
      <c r="O12" s="677">
        <v>25688</v>
      </c>
      <c r="P12" s="677">
        <f t="shared" si="6"/>
        <v>51959</v>
      </c>
      <c r="Q12" s="679">
        <f t="shared" si="7"/>
        <v>2.0146076714332453</v>
      </c>
    </row>
    <row r="13" spans="1:17" ht="18.75" customHeight="1">
      <c r="A13" s="675" t="s">
        <v>78</v>
      </c>
      <c r="B13" s="676">
        <v>4031</v>
      </c>
      <c r="C13" s="677">
        <v>4046</v>
      </c>
      <c r="D13" s="677">
        <f t="shared" si="2"/>
        <v>8077</v>
      </c>
      <c r="E13" s="678">
        <f t="shared" si="0"/>
        <v>0.017402039466455237</v>
      </c>
      <c r="F13" s="676"/>
      <c r="G13" s="677"/>
      <c r="H13" s="677">
        <f t="shared" si="3"/>
        <v>0</v>
      </c>
      <c r="I13" s="679" t="str">
        <f t="shared" si="4"/>
        <v>         /0</v>
      </c>
      <c r="J13" s="676">
        <v>33093</v>
      </c>
      <c r="K13" s="677">
        <v>31257</v>
      </c>
      <c r="L13" s="677">
        <f t="shared" si="5"/>
        <v>64350</v>
      </c>
      <c r="M13" s="678">
        <f t="shared" si="1"/>
        <v>0.014199138784169781</v>
      </c>
      <c r="N13" s="677"/>
      <c r="O13" s="677"/>
      <c r="P13" s="677">
        <f t="shared" si="6"/>
        <v>0</v>
      </c>
      <c r="Q13" s="679" t="str">
        <f t="shared" si="7"/>
        <v>         /0</v>
      </c>
    </row>
    <row r="14" spans="1:17" ht="18.75" customHeight="1">
      <c r="A14" s="675" t="s">
        <v>77</v>
      </c>
      <c r="B14" s="676">
        <v>3851</v>
      </c>
      <c r="C14" s="677">
        <v>4141</v>
      </c>
      <c r="D14" s="677">
        <f>C14+B14</f>
        <v>7992</v>
      </c>
      <c r="E14" s="678">
        <f t="shared" si="0"/>
        <v>0.017218905461917823</v>
      </c>
      <c r="F14" s="676">
        <v>3444</v>
      </c>
      <c r="G14" s="677">
        <v>3901</v>
      </c>
      <c r="H14" s="677">
        <f>G14+F14</f>
        <v>7345</v>
      </c>
      <c r="I14" s="679">
        <f>IF(ISERROR(D14/H14-1),"         /0",(D14/H14-1))</f>
        <v>0.08808713410483326</v>
      </c>
      <c r="J14" s="676">
        <v>61559</v>
      </c>
      <c r="K14" s="677">
        <v>57599</v>
      </c>
      <c r="L14" s="677">
        <f>K14+J14</f>
        <v>119158</v>
      </c>
      <c r="M14" s="678">
        <f t="shared" si="1"/>
        <v>0.026292789110242465</v>
      </c>
      <c r="N14" s="677">
        <v>41687</v>
      </c>
      <c r="O14" s="677">
        <v>42248</v>
      </c>
      <c r="P14" s="677">
        <f>O14+N14</f>
        <v>83935</v>
      </c>
      <c r="Q14" s="679">
        <f>IF(ISERROR(L14/P14-1),"         /0",(L14/P14-1))</f>
        <v>0.419646154762614</v>
      </c>
    </row>
    <row r="15" spans="1:17" ht="18.75" customHeight="1">
      <c r="A15" s="675" t="s">
        <v>79</v>
      </c>
      <c r="B15" s="676">
        <v>2140</v>
      </c>
      <c r="C15" s="677">
        <v>2226</v>
      </c>
      <c r="D15" s="677">
        <f t="shared" si="2"/>
        <v>4366</v>
      </c>
      <c r="E15" s="678">
        <f t="shared" si="0"/>
        <v>0.009406624280121774</v>
      </c>
      <c r="F15" s="676">
        <v>1492</v>
      </c>
      <c r="G15" s="677">
        <v>2129</v>
      </c>
      <c r="H15" s="677">
        <f t="shared" si="3"/>
        <v>3621</v>
      </c>
      <c r="I15" s="679">
        <f t="shared" si="4"/>
        <v>0.20574426953880143</v>
      </c>
      <c r="J15" s="676">
        <v>16767</v>
      </c>
      <c r="K15" s="677">
        <v>18531</v>
      </c>
      <c r="L15" s="677">
        <f t="shared" si="5"/>
        <v>35298</v>
      </c>
      <c r="M15" s="678">
        <f t="shared" si="1"/>
        <v>0.0077886744491627805</v>
      </c>
      <c r="N15" s="677">
        <v>18177</v>
      </c>
      <c r="O15" s="677">
        <v>19398</v>
      </c>
      <c r="P15" s="677">
        <f t="shared" si="6"/>
        <v>37575</v>
      </c>
      <c r="Q15" s="679">
        <f t="shared" si="7"/>
        <v>-0.06059880239520954</v>
      </c>
    </row>
    <row r="16" spans="1:17" ht="18.75" customHeight="1">
      <c r="A16" s="675" t="s">
        <v>81</v>
      </c>
      <c r="B16" s="676">
        <v>1964</v>
      </c>
      <c r="C16" s="677">
        <v>2197</v>
      </c>
      <c r="D16" s="677">
        <f t="shared" si="2"/>
        <v>4161</v>
      </c>
      <c r="E16" s="678">
        <f t="shared" si="0"/>
        <v>0.00896494815153154</v>
      </c>
      <c r="F16" s="676">
        <v>1944</v>
      </c>
      <c r="G16" s="677">
        <v>1906</v>
      </c>
      <c r="H16" s="677">
        <f t="shared" si="3"/>
        <v>3850</v>
      </c>
      <c r="I16" s="679">
        <f t="shared" si="4"/>
        <v>0.08077922077922084</v>
      </c>
      <c r="J16" s="676">
        <v>24457</v>
      </c>
      <c r="K16" s="677">
        <v>19983</v>
      </c>
      <c r="L16" s="677">
        <f t="shared" si="5"/>
        <v>44440</v>
      </c>
      <c r="M16" s="678">
        <f t="shared" si="1"/>
        <v>0.009805900972315542</v>
      </c>
      <c r="N16" s="677">
        <v>25065</v>
      </c>
      <c r="O16" s="677">
        <v>19381</v>
      </c>
      <c r="P16" s="677">
        <f t="shared" si="6"/>
        <v>44446</v>
      </c>
      <c r="Q16" s="679">
        <f t="shared" si="7"/>
        <v>-0.00013499527516536158</v>
      </c>
    </row>
    <row r="17" spans="1:17" ht="18.75" customHeight="1">
      <c r="A17" s="675" t="s">
        <v>68</v>
      </c>
      <c r="B17" s="676">
        <v>1843</v>
      </c>
      <c r="C17" s="677">
        <v>1824</v>
      </c>
      <c r="D17" s="677">
        <f t="shared" si="2"/>
        <v>3667</v>
      </c>
      <c r="E17" s="678">
        <f t="shared" si="0"/>
        <v>0.007900616407514096</v>
      </c>
      <c r="F17" s="676">
        <v>1728</v>
      </c>
      <c r="G17" s="677">
        <v>1113</v>
      </c>
      <c r="H17" s="677">
        <f t="shared" si="3"/>
        <v>2841</v>
      </c>
      <c r="I17" s="679">
        <f t="shared" si="4"/>
        <v>0.2907426962337205</v>
      </c>
      <c r="J17" s="676">
        <v>20965</v>
      </c>
      <c r="K17" s="677">
        <v>16511</v>
      </c>
      <c r="L17" s="677">
        <f t="shared" si="5"/>
        <v>37476</v>
      </c>
      <c r="M17" s="678">
        <f t="shared" si="1"/>
        <v>0.00826926068493468</v>
      </c>
      <c r="N17" s="677">
        <v>23995</v>
      </c>
      <c r="O17" s="677">
        <v>18897</v>
      </c>
      <c r="P17" s="677">
        <f t="shared" si="6"/>
        <v>42892</v>
      </c>
      <c r="Q17" s="679">
        <f t="shared" si="7"/>
        <v>-0.12627063321831578</v>
      </c>
    </row>
    <row r="18" spans="1:17" ht="18.75" customHeight="1" thickBot="1">
      <c r="A18" s="675" t="s">
        <v>63</v>
      </c>
      <c r="B18" s="676">
        <v>1994</v>
      </c>
      <c r="C18" s="677">
        <v>113</v>
      </c>
      <c r="D18" s="677">
        <f t="shared" si="2"/>
        <v>2107</v>
      </c>
      <c r="E18" s="678">
        <f t="shared" si="0"/>
        <v>0.004539568794827434</v>
      </c>
      <c r="F18" s="676">
        <v>2146</v>
      </c>
      <c r="G18" s="677">
        <v>692</v>
      </c>
      <c r="H18" s="677">
        <f t="shared" si="3"/>
        <v>2838</v>
      </c>
      <c r="I18" s="679">
        <f t="shared" si="4"/>
        <v>-0.25757575757575757</v>
      </c>
      <c r="J18" s="676">
        <v>25634</v>
      </c>
      <c r="K18" s="677">
        <v>1750</v>
      </c>
      <c r="L18" s="677">
        <f t="shared" si="5"/>
        <v>27384</v>
      </c>
      <c r="M18" s="678">
        <f t="shared" si="1"/>
        <v>0.006042412066289127</v>
      </c>
      <c r="N18" s="677">
        <v>29816</v>
      </c>
      <c r="O18" s="677">
        <v>6416</v>
      </c>
      <c r="P18" s="677">
        <f t="shared" si="6"/>
        <v>36232</v>
      </c>
      <c r="Q18" s="679">
        <f t="shared" si="7"/>
        <v>-0.2442040185471407</v>
      </c>
    </row>
    <row r="19" spans="1:17" s="674" customFormat="1" ht="18.75" customHeight="1">
      <c r="A19" s="669" t="s">
        <v>171</v>
      </c>
      <c r="B19" s="670">
        <f>SUM(B20:B31)</f>
        <v>65585</v>
      </c>
      <c r="C19" s="671">
        <f>SUM(C20:C31)</f>
        <v>67065</v>
      </c>
      <c r="D19" s="671">
        <f aca="true" t="shared" si="8" ref="D19:D39">C19+B19</f>
        <v>132650</v>
      </c>
      <c r="E19" s="672">
        <f t="shared" si="0"/>
        <v>0.2857967729633883</v>
      </c>
      <c r="F19" s="670">
        <f>SUM(F20:F31)</f>
        <v>63576</v>
      </c>
      <c r="G19" s="671">
        <f>SUM(G20:G31)</f>
        <v>63424</v>
      </c>
      <c r="H19" s="671">
        <f aca="true" t="shared" si="9" ref="H19:H39">G19+F19</f>
        <v>127000</v>
      </c>
      <c r="I19" s="673">
        <f aca="true" t="shared" si="10" ref="I19:I31">IF(ISERROR(D19/H19-1),"         /0",(D19/H19-1))</f>
        <v>0.04448818897637796</v>
      </c>
      <c r="J19" s="670">
        <f>SUM(J20:J31)</f>
        <v>587986</v>
      </c>
      <c r="K19" s="671">
        <f>SUM(K20:K31)</f>
        <v>583966</v>
      </c>
      <c r="L19" s="671">
        <f aca="true" t="shared" si="11" ref="L19:L39">K19+J19</f>
        <v>1171952</v>
      </c>
      <c r="M19" s="672">
        <f t="shared" si="1"/>
        <v>0.2585968779547062</v>
      </c>
      <c r="N19" s="670">
        <f>SUM(N20:N31)</f>
        <v>596546</v>
      </c>
      <c r="O19" s="671">
        <f>SUM(O20:O31)</f>
        <v>597854</v>
      </c>
      <c r="P19" s="671">
        <f aca="true" t="shared" si="12" ref="P19:P39">O19+N19</f>
        <v>1194400</v>
      </c>
      <c r="Q19" s="673">
        <f aca="true" t="shared" si="13" ref="Q19:Q31">IF(ISERROR(L19/P19-1),"         /0",(L19/P19-1))</f>
        <v>-0.01879437374413928</v>
      </c>
    </row>
    <row r="20" spans="1:17" ht="18.75" customHeight="1">
      <c r="A20" s="680" t="s">
        <v>47</v>
      </c>
      <c r="B20" s="681">
        <v>31876</v>
      </c>
      <c r="C20" s="682">
        <v>33951</v>
      </c>
      <c r="D20" s="682">
        <f t="shared" si="8"/>
        <v>65827</v>
      </c>
      <c r="E20" s="683">
        <f t="shared" si="0"/>
        <v>0.14182543666687494</v>
      </c>
      <c r="F20" s="681">
        <v>31116</v>
      </c>
      <c r="G20" s="682">
        <v>31864</v>
      </c>
      <c r="H20" s="682">
        <f t="shared" si="9"/>
        <v>62980</v>
      </c>
      <c r="I20" s="684">
        <f t="shared" si="10"/>
        <v>0.04520482692918382</v>
      </c>
      <c r="J20" s="681">
        <v>285493</v>
      </c>
      <c r="K20" s="682">
        <v>299828</v>
      </c>
      <c r="L20" s="682">
        <f t="shared" si="11"/>
        <v>585321</v>
      </c>
      <c r="M20" s="683">
        <f t="shared" si="1"/>
        <v>0.12915391005888174</v>
      </c>
      <c r="N20" s="682">
        <v>301748</v>
      </c>
      <c r="O20" s="682">
        <v>317922</v>
      </c>
      <c r="P20" s="682">
        <f t="shared" si="12"/>
        <v>619670</v>
      </c>
      <c r="Q20" s="684">
        <f t="shared" si="13"/>
        <v>-0.05543111656204114</v>
      </c>
    </row>
    <row r="21" spans="1:17" ht="18.75" customHeight="1">
      <c r="A21" s="680" t="s">
        <v>70</v>
      </c>
      <c r="B21" s="681">
        <v>9590</v>
      </c>
      <c r="C21" s="682">
        <v>8959</v>
      </c>
      <c r="D21" s="682">
        <f t="shared" si="8"/>
        <v>18549</v>
      </c>
      <c r="E21" s="683">
        <f t="shared" si="0"/>
        <v>0.039964148825464674</v>
      </c>
      <c r="F21" s="681">
        <v>5178</v>
      </c>
      <c r="G21" s="682">
        <v>4882</v>
      </c>
      <c r="H21" s="682">
        <f t="shared" si="9"/>
        <v>10060</v>
      </c>
      <c r="I21" s="684">
        <f t="shared" si="10"/>
        <v>0.8438369781312127</v>
      </c>
      <c r="J21" s="681">
        <v>69740</v>
      </c>
      <c r="K21" s="682">
        <v>68266</v>
      </c>
      <c r="L21" s="682">
        <f t="shared" si="11"/>
        <v>138006</v>
      </c>
      <c r="M21" s="683">
        <f t="shared" si="1"/>
        <v>0.0304516914848195</v>
      </c>
      <c r="N21" s="682">
        <v>38489</v>
      </c>
      <c r="O21" s="682">
        <v>37161</v>
      </c>
      <c r="P21" s="682">
        <f t="shared" si="12"/>
        <v>75650</v>
      </c>
      <c r="Q21" s="684">
        <f t="shared" si="13"/>
        <v>0.8242696629213484</v>
      </c>
    </row>
    <row r="22" spans="1:17" ht="18.75" customHeight="1">
      <c r="A22" s="680" t="s">
        <v>73</v>
      </c>
      <c r="B22" s="681">
        <v>7269</v>
      </c>
      <c r="C22" s="682">
        <v>7450</v>
      </c>
      <c r="D22" s="682">
        <f t="shared" si="8"/>
        <v>14719</v>
      </c>
      <c r="E22" s="683">
        <f t="shared" si="0"/>
        <v>0.03171234603277883</v>
      </c>
      <c r="F22" s="681">
        <v>7245</v>
      </c>
      <c r="G22" s="682">
        <v>7288</v>
      </c>
      <c r="H22" s="682">
        <f t="shared" si="9"/>
        <v>14533</v>
      </c>
      <c r="I22" s="684">
        <f t="shared" si="10"/>
        <v>0.012798458680244984</v>
      </c>
      <c r="J22" s="681">
        <v>63743</v>
      </c>
      <c r="K22" s="682">
        <v>62720</v>
      </c>
      <c r="L22" s="682">
        <f t="shared" si="11"/>
        <v>126463</v>
      </c>
      <c r="M22" s="683">
        <f t="shared" si="1"/>
        <v>0.02790467269716337</v>
      </c>
      <c r="N22" s="682">
        <v>63638</v>
      </c>
      <c r="O22" s="682">
        <v>62911</v>
      </c>
      <c r="P22" s="682">
        <f t="shared" si="12"/>
        <v>126549</v>
      </c>
      <c r="Q22" s="684">
        <f t="shared" si="13"/>
        <v>-0.0006795786612300292</v>
      </c>
    </row>
    <row r="23" spans="1:17" ht="18.75" customHeight="1">
      <c r="A23" s="680" t="s">
        <v>49</v>
      </c>
      <c r="B23" s="681">
        <v>5628</v>
      </c>
      <c r="C23" s="682">
        <v>3929</v>
      </c>
      <c r="D23" s="682">
        <f t="shared" si="8"/>
        <v>9557</v>
      </c>
      <c r="E23" s="683">
        <f t="shared" si="0"/>
        <v>0.020590725663106685</v>
      </c>
      <c r="F23" s="681">
        <v>6307</v>
      </c>
      <c r="G23" s="682">
        <v>4471</v>
      </c>
      <c r="H23" s="682">
        <f t="shared" si="9"/>
        <v>10778</v>
      </c>
      <c r="I23" s="684">
        <f t="shared" si="10"/>
        <v>-0.11328632399331973</v>
      </c>
      <c r="J23" s="681">
        <v>58284</v>
      </c>
      <c r="K23" s="682">
        <v>38961</v>
      </c>
      <c r="L23" s="682">
        <f t="shared" si="11"/>
        <v>97245</v>
      </c>
      <c r="M23" s="683">
        <f t="shared" si="1"/>
        <v>0.02145757965915447</v>
      </c>
      <c r="N23" s="682">
        <v>66589</v>
      </c>
      <c r="O23" s="682">
        <v>47045</v>
      </c>
      <c r="P23" s="682">
        <f t="shared" si="12"/>
        <v>113634</v>
      </c>
      <c r="Q23" s="684">
        <f t="shared" si="13"/>
        <v>-0.144226199904958</v>
      </c>
    </row>
    <row r="24" spans="1:17" ht="18.75" customHeight="1">
      <c r="A24" s="680" t="s">
        <v>68</v>
      </c>
      <c r="B24" s="681">
        <v>2815</v>
      </c>
      <c r="C24" s="682">
        <v>2919</v>
      </c>
      <c r="D24" s="682">
        <f t="shared" si="8"/>
        <v>5734</v>
      </c>
      <c r="E24" s="683">
        <f t="shared" si="0"/>
        <v>0.012354004494323924</v>
      </c>
      <c r="F24" s="681">
        <v>1931</v>
      </c>
      <c r="G24" s="682">
        <v>2367</v>
      </c>
      <c r="H24" s="682">
        <f t="shared" si="9"/>
        <v>4298</v>
      </c>
      <c r="I24" s="684">
        <f t="shared" si="10"/>
        <v>0.3341088878548162</v>
      </c>
      <c r="J24" s="681">
        <v>19967</v>
      </c>
      <c r="K24" s="682">
        <v>22209</v>
      </c>
      <c r="L24" s="682">
        <f t="shared" si="11"/>
        <v>42176</v>
      </c>
      <c r="M24" s="683">
        <f t="shared" si="1"/>
        <v>0.00930633842053061</v>
      </c>
      <c r="N24" s="682">
        <v>16799</v>
      </c>
      <c r="O24" s="682">
        <v>18853</v>
      </c>
      <c r="P24" s="682">
        <f t="shared" si="12"/>
        <v>35652</v>
      </c>
      <c r="Q24" s="684">
        <f t="shared" si="13"/>
        <v>0.1829911365421295</v>
      </c>
    </row>
    <row r="25" spans="1:17" ht="18.75" customHeight="1">
      <c r="A25" s="680" t="s">
        <v>82</v>
      </c>
      <c r="B25" s="681">
        <v>1889</v>
      </c>
      <c r="C25" s="682">
        <v>2078</v>
      </c>
      <c r="D25" s="682">
        <f t="shared" si="8"/>
        <v>3967</v>
      </c>
      <c r="E25" s="683">
        <f t="shared" si="0"/>
        <v>0.008546971717646146</v>
      </c>
      <c r="F25" s="681">
        <v>2492</v>
      </c>
      <c r="G25" s="682">
        <v>2519</v>
      </c>
      <c r="H25" s="682">
        <f t="shared" si="9"/>
        <v>5011</v>
      </c>
      <c r="I25" s="684">
        <f t="shared" si="10"/>
        <v>-0.20834164837357816</v>
      </c>
      <c r="J25" s="681">
        <v>14164</v>
      </c>
      <c r="K25" s="682">
        <v>14734</v>
      </c>
      <c r="L25" s="682">
        <f t="shared" si="11"/>
        <v>28898</v>
      </c>
      <c r="M25" s="683">
        <f t="shared" si="1"/>
        <v>0.0063764834900534315</v>
      </c>
      <c r="N25" s="682">
        <v>24887</v>
      </c>
      <c r="O25" s="682">
        <v>24539</v>
      </c>
      <c r="P25" s="682">
        <f t="shared" si="12"/>
        <v>49426</v>
      </c>
      <c r="Q25" s="684">
        <f t="shared" si="13"/>
        <v>-0.41532796503864366</v>
      </c>
    </row>
    <row r="26" spans="1:17" ht="18.75" customHeight="1">
      <c r="A26" s="680" t="s">
        <v>50</v>
      </c>
      <c r="B26" s="681">
        <v>1186</v>
      </c>
      <c r="C26" s="682">
        <v>2425</v>
      </c>
      <c r="D26" s="682">
        <f t="shared" si="8"/>
        <v>3611</v>
      </c>
      <c r="E26" s="683">
        <f t="shared" si="0"/>
        <v>0.0077799634162894465</v>
      </c>
      <c r="F26" s="681">
        <v>2838</v>
      </c>
      <c r="G26" s="682">
        <v>2848</v>
      </c>
      <c r="H26" s="682">
        <f t="shared" si="9"/>
        <v>5686</v>
      </c>
      <c r="I26" s="684">
        <f t="shared" si="10"/>
        <v>-0.3649314104818854</v>
      </c>
      <c r="J26" s="681">
        <v>22435</v>
      </c>
      <c r="K26" s="682">
        <v>21777</v>
      </c>
      <c r="L26" s="682">
        <f t="shared" si="11"/>
        <v>44212</v>
      </c>
      <c r="M26" s="683">
        <f t="shared" si="1"/>
        <v>0.00975559166939727</v>
      </c>
      <c r="N26" s="682">
        <v>15063</v>
      </c>
      <c r="O26" s="682">
        <v>15374</v>
      </c>
      <c r="P26" s="682">
        <f t="shared" si="12"/>
        <v>30437</v>
      </c>
      <c r="Q26" s="684">
        <f t="shared" si="13"/>
        <v>0.4525741695962151</v>
      </c>
    </row>
    <row r="27" spans="1:17" ht="18.75" customHeight="1">
      <c r="A27" s="680" t="s">
        <v>79</v>
      </c>
      <c r="B27" s="681">
        <v>1539</v>
      </c>
      <c r="C27" s="682">
        <v>1609</v>
      </c>
      <c r="D27" s="682">
        <f t="shared" si="8"/>
        <v>3148</v>
      </c>
      <c r="E27" s="683">
        <f t="shared" si="0"/>
        <v>0.006782421720985649</v>
      </c>
      <c r="F27" s="681">
        <v>1471</v>
      </c>
      <c r="G27" s="682">
        <v>1726</v>
      </c>
      <c r="H27" s="682">
        <f t="shared" si="9"/>
        <v>3197</v>
      </c>
      <c r="I27" s="684">
        <f t="shared" si="10"/>
        <v>-0.015326868939630867</v>
      </c>
      <c r="J27" s="681">
        <v>16067</v>
      </c>
      <c r="K27" s="682">
        <v>16443</v>
      </c>
      <c r="L27" s="682">
        <f t="shared" si="11"/>
        <v>32510</v>
      </c>
      <c r="M27" s="683">
        <f t="shared" si="1"/>
        <v>0.00717348876260077</v>
      </c>
      <c r="N27" s="682">
        <v>16205</v>
      </c>
      <c r="O27" s="682">
        <v>19457</v>
      </c>
      <c r="P27" s="682">
        <f t="shared" si="12"/>
        <v>35662</v>
      </c>
      <c r="Q27" s="684">
        <f t="shared" si="13"/>
        <v>-0.08838539622006614</v>
      </c>
    </row>
    <row r="28" spans="1:17" ht="18.75" customHeight="1">
      <c r="A28" s="680" t="s">
        <v>48</v>
      </c>
      <c r="B28" s="681">
        <v>1173</v>
      </c>
      <c r="C28" s="682">
        <v>1160</v>
      </c>
      <c r="D28" s="682">
        <f t="shared" si="8"/>
        <v>2333</v>
      </c>
      <c r="E28" s="683">
        <f t="shared" si="0"/>
        <v>0.005026489795126912</v>
      </c>
      <c r="F28" s="681">
        <v>1114</v>
      </c>
      <c r="G28" s="682">
        <v>1152</v>
      </c>
      <c r="H28" s="682">
        <f t="shared" si="9"/>
        <v>2266</v>
      </c>
      <c r="I28" s="684">
        <f t="shared" si="10"/>
        <v>0.02956751985878192</v>
      </c>
      <c r="J28" s="681">
        <v>11705</v>
      </c>
      <c r="K28" s="682">
        <v>11805</v>
      </c>
      <c r="L28" s="682">
        <f t="shared" si="11"/>
        <v>23510</v>
      </c>
      <c r="M28" s="683">
        <f t="shared" si="1"/>
        <v>0.005187595226353248</v>
      </c>
      <c r="N28" s="682">
        <v>10959</v>
      </c>
      <c r="O28" s="682">
        <v>11079</v>
      </c>
      <c r="P28" s="682">
        <f t="shared" si="12"/>
        <v>22038</v>
      </c>
      <c r="Q28" s="684">
        <f t="shared" si="13"/>
        <v>0.06679371993828842</v>
      </c>
    </row>
    <row r="29" spans="1:17" ht="18.75" customHeight="1">
      <c r="A29" s="680" t="s">
        <v>84</v>
      </c>
      <c r="B29" s="681">
        <v>1072</v>
      </c>
      <c r="C29" s="682">
        <v>1085</v>
      </c>
      <c r="D29" s="682">
        <f t="shared" si="8"/>
        <v>2157</v>
      </c>
      <c r="E29" s="683">
        <f t="shared" si="0"/>
        <v>0.004647294679849442</v>
      </c>
      <c r="F29" s="681">
        <v>2627</v>
      </c>
      <c r="G29" s="682">
        <v>2889</v>
      </c>
      <c r="H29" s="682">
        <f t="shared" si="9"/>
        <v>5516</v>
      </c>
      <c r="I29" s="684">
        <f t="shared" si="10"/>
        <v>-0.6089557650471356</v>
      </c>
      <c r="J29" s="681">
        <v>15129</v>
      </c>
      <c r="K29" s="682">
        <v>15601</v>
      </c>
      <c r="L29" s="682">
        <f t="shared" si="11"/>
        <v>30730</v>
      </c>
      <c r="M29" s="683">
        <f t="shared" si="1"/>
        <v>0.006780723152098483</v>
      </c>
      <c r="N29" s="682">
        <v>25278</v>
      </c>
      <c r="O29" s="682">
        <v>26674</v>
      </c>
      <c r="P29" s="682">
        <f t="shared" si="12"/>
        <v>51952</v>
      </c>
      <c r="Q29" s="684">
        <f t="shared" si="13"/>
        <v>-0.4084924545734524</v>
      </c>
    </row>
    <row r="30" spans="1:17" ht="18.75" customHeight="1">
      <c r="A30" s="680" t="s">
        <v>83</v>
      </c>
      <c r="B30" s="681">
        <v>993</v>
      </c>
      <c r="C30" s="682">
        <v>1047</v>
      </c>
      <c r="D30" s="682">
        <f t="shared" si="8"/>
        <v>2040</v>
      </c>
      <c r="E30" s="683">
        <f t="shared" si="0"/>
        <v>0.004395216108897942</v>
      </c>
      <c r="F30" s="681">
        <v>610</v>
      </c>
      <c r="G30" s="682">
        <v>750</v>
      </c>
      <c r="H30" s="682">
        <f t="shared" si="9"/>
        <v>1360</v>
      </c>
      <c r="I30" s="684">
        <f t="shared" si="10"/>
        <v>0.5</v>
      </c>
      <c r="J30" s="681">
        <v>6878</v>
      </c>
      <c r="K30" s="682">
        <v>7585</v>
      </c>
      <c r="L30" s="682">
        <f t="shared" si="11"/>
        <v>14463</v>
      </c>
      <c r="M30" s="683">
        <f t="shared" si="1"/>
        <v>0.0031913309127497673</v>
      </c>
      <c r="N30" s="682">
        <v>10434</v>
      </c>
      <c r="O30" s="682">
        <v>10569</v>
      </c>
      <c r="P30" s="682">
        <f t="shared" si="12"/>
        <v>21003</v>
      </c>
      <c r="Q30" s="684">
        <f t="shared" si="13"/>
        <v>-0.31138408798743034</v>
      </c>
    </row>
    <row r="31" spans="1:17" ht="18.75" customHeight="1" thickBot="1">
      <c r="A31" s="685" t="s">
        <v>63</v>
      </c>
      <c r="B31" s="686">
        <v>555</v>
      </c>
      <c r="C31" s="687">
        <v>453</v>
      </c>
      <c r="D31" s="687">
        <f t="shared" si="8"/>
        <v>1008</v>
      </c>
      <c r="E31" s="688">
        <f t="shared" si="0"/>
        <v>0.0021717538420436893</v>
      </c>
      <c r="F31" s="686">
        <v>647</v>
      </c>
      <c r="G31" s="687">
        <v>668</v>
      </c>
      <c r="H31" s="687">
        <f t="shared" si="9"/>
        <v>1315</v>
      </c>
      <c r="I31" s="689">
        <f t="shared" si="10"/>
        <v>-0.23346007604562735</v>
      </c>
      <c r="J31" s="686">
        <v>4381</v>
      </c>
      <c r="K31" s="687">
        <v>4037</v>
      </c>
      <c r="L31" s="687">
        <f t="shared" si="11"/>
        <v>8418</v>
      </c>
      <c r="M31" s="688">
        <f t="shared" si="1"/>
        <v>0.0018574724209035154</v>
      </c>
      <c r="N31" s="687">
        <v>6457</v>
      </c>
      <c r="O31" s="687">
        <v>6270</v>
      </c>
      <c r="P31" s="687">
        <f t="shared" si="12"/>
        <v>12727</v>
      </c>
      <c r="Q31" s="689">
        <f t="shared" si="13"/>
        <v>-0.33857154081873186</v>
      </c>
    </row>
    <row r="32" spans="1:17" s="674" customFormat="1" ht="18.75" customHeight="1">
      <c r="A32" s="669" t="s">
        <v>183</v>
      </c>
      <c r="B32" s="670">
        <f>SUM(B33:B37)</f>
        <v>29178</v>
      </c>
      <c r="C32" s="671">
        <f>SUM(C33:C37)</f>
        <v>31179</v>
      </c>
      <c r="D32" s="671">
        <f t="shared" si="8"/>
        <v>60357</v>
      </c>
      <c r="E32" s="672">
        <f t="shared" si="0"/>
        <v>0.1300402248454672</v>
      </c>
      <c r="F32" s="670">
        <f>SUM(F33:F37)</f>
        <v>30253</v>
      </c>
      <c r="G32" s="671">
        <f>SUM(G33:G37)</f>
        <v>29177</v>
      </c>
      <c r="H32" s="671">
        <f t="shared" si="9"/>
        <v>59430</v>
      </c>
      <c r="I32" s="673">
        <f aca="true" t="shared" si="14" ref="I32:I52">IF(ISERROR(D32/H32-1),"         /0",(D32/H32-1))</f>
        <v>0.015598182735991895</v>
      </c>
      <c r="J32" s="670">
        <f>SUM(J33:J37)</f>
        <v>345191</v>
      </c>
      <c r="K32" s="671">
        <f>SUM(K33:K37)</f>
        <v>304070</v>
      </c>
      <c r="L32" s="671">
        <f t="shared" si="11"/>
        <v>649261</v>
      </c>
      <c r="M32" s="672">
        <f t="shared" si="1"/>
        <v>0.14326258035973358</v>
      </c>
      <c r="N32" s="670">
        <f>SUM(N33:N37)</f>
        <v>340122</v>
      </c>
      <c r="O32" s="671">
        <f>SUM(O33:O37)</f>
        <v>269055</v>
      </c>
      <c r="P32" s="671">
        <f t="shared" si="12"/>
        <v>609177</v>
      </c>
      <c r="Q32" s="673">
        <f aca="true" t="shared" si="15" ref="Q32:Q39">IF(ISERROR(L32/P32-1),"         /0",(L32/P32-1))</f>
        <v>0.06580025181515392</v>
      </c>
    </row>
    <row r="33" spans="1:17" ht="18.75" customHeight="1">
      <c r="A33" s="680" t="s">
        <v>47</v>
      </c>
      <c r="B33" s="681">
        <v>10582</v>
      </c>
      <c r="C33" s="682">
        <v>13577</v>
      </c>
      <c r="D33" s="682">
        <f t="shared" si="8"/>
        <v>24159</v>
      </c>
      <c r="E33" s="683">
        <f t="shared" si="0"/>
        <v>0.05205099312493402</v>
      </c>
      <c r="F33" s="681">
        <v>7322</v>
      </c>
      <c r="G33" s="682">
        <v>9298</v>
      </c>
      <c r="H33" s="682">
        <f t="shared" si="9"/>
        <v>16620</v>
      </c>
      <c r="I33" s="684">
        <f t="shared" si="14"/>
        <v>0.4536101083032491</v>
      </c>
      <c r="J33" s="681">
        <v>112504</v>
      </c>
      <c r="K33" s="682">
        <v>124179</v>
      </c>
      <c r="L33" s="682">
        <f t="shared" si="11"/>
        <v>236683</v>
      </c>
      <c r="M33" s="683">
        <f t="shared" si="1"/>
        <v>0.052225248871074686</v>
      </c>
      <c r="N33" s="681">
        <v>77589</v>
      </c>
      <c r="O33" s="682">
        <v>86661</v>
      </c>
      <c r="P33" s="677">
        <f t="shared" si="12"/>
        <v>164250</v>
      </c>
      <c r="Q33" s="684">
        <f t="shared" si="15"/>
        <v>0.44099238964992393</v>
      </c>
    </row>
    <row r="34" spans="1:17" ht="18.75" customHeight="1">
      <c r="A34" s="680" t="s">
        <v>71</v>
      </c>
      <c r="B34" s="681">
        <v>8189</v>
      </c>
      <c r="C34" s="682">
        <v>8751</v>
      </c>
      <c r="D34" s="682">
        <f t="shared" si="8"/>
        <v>16940</v>
      </c>
      <c r="E34" s="683">
        <f t="shared" si="0"/>
        <v>0.03649752984545645</v>
      </c>
      <c r="F34" s="681">
        <v>10622</v>
      </c>
      <c r="G34" s="682">
        <v>9691</v>
      </c>
      <c r="H34" s="682">
        <f t="shared" si="9"/>
        <v>20313</v>
      </c>
      <c r="I34" s="684">
        <f>IF(ISERROR(D34/H34-1),"         /0",(D34/H34-1))</f>
        <v>-0.16605129719883815</v>
      </c>
      <c r="J34" s="681">
        <v>106889</v>
      </c>
      <c r="K34" s="682">
        <v>95838</v>
      </c>
      <c r="L34" s="682">
        <f t="shared" si="11"/>
        <v>202727</v>
      </c>
      <c r="M34" s="683">
        <f t="shared" si="1"/>
        <v>0.04473269321365015</v>
      </c>
      <c r="N34" s="681">
        <v>115004</v>
      </c>
      <c r="O34" s="682">
        <v>91219</v>
      </c>
      <c r="P34" s="677">
        <f t="shared" si="12"/>
        <v>206223</v>
      </c>
      <c r="Q34" s="684">
        <f t="shared" si="15"/>
        <v>-0.016952522269581993</v>
      </c>
    </row>
    <row r="35" spans="1:17" ht="18.75" customHeight="1">
      <c r="A35" s="680" t="s">
        <v>74</v>
      </c>
      <c r="B35" s="681">
        <v>6691</v>
      </c>
      <c r="C35" s="682">
        <v>7687</v>
      </c>
      <c r="D35" s="682">
        <f>C35+B35</f>
        <v>14378</v>
      </c>
      <c r="E35" s="683">
        <f t="shared" si="0"/>
        <v>0.030977655496928734</v>
      </c>
      <c r="F35" s="681">
        <v>7439</v>
      </c>
      <c r="G35" s="682">
        <v>7958</v>
      </c>
      <c r="H35" s="682">
        <f>G35+F35</f>
        <v>15397</v>
      </c>
      <c r="I35" s="684">
        <f>IF(ISERROR(D35/H35-1),"         /0",(D35/H35-1))</f>
        <v>-0.06618172371241149</v>
      </c>
      <c r="J35" s="681">
        <v>71845</v>
      </c>
      <c r="K35" s="682">
        <v>65960</v>
      </c>
      <c r="L35" s="682">
        <f>K35+J35</f>
        <v>137805</v>
      </c>
      <c r="M35" s="683">
        <f t="shared" si="1"/>
        <v>0.03040733986250997</v>
      </c>
      <c r="N35" s="681">
        <v>75735</v>
      </c>
      <c r="O35" s="682">
        <v>70441</v>
      </c>
      <c r="P35" s="677">
        <f>O35+N35</f>
        <v>146176</v>
      </c>
      <c r="Q35" s="684">
        <f t="shared" si="15"/>
        <v>-0.0572665827495622</v>
      </c>
    </row>
    <row r="36" spans="1:17" ht="18.75" customHeight="1">
      <c r="A36" s="680" t="s">
        <v>85</v>
      </c>
      <c r="B36" s="681">
        <v>987</v>
      </c>
      <c r="C36" s="682">
        <v>1164</v>
      </c>
      <c r="D36" s="682">
        <f>C36+B36</f>
        <v>2151</v>
      </c>
      <c r="E36" s="683">
        <f t="shared" si="0"/>
        <v>0.004634367573646801</v>
      </c>
      <c r="F36" s="681">
        <v>2380</v>
      </c>
      <c r="G36" s="682">
        <v>2230</v>
      </c>
      <c r="H36" s="682">
        <f>G36+F36</f>
        <v>4610</v>
      </c>
      <c r="I36" s="684">
        <f>IF(ISERROR(D36/H36-1),"         /0",(D36/H36-1))</f>
        <v>-0.5334056399132321</v>
      </c>
      <c r="J36" s="681">
        <v>21511</v>
      </c>
      <c r="K36" s="682">
        <v>18093</v>
      </c>
      <c r="L36" s="682">
        <f>K36+J36</f>
        <v>39604</v>
      </c>
      <c r="M36" s="683">
        <f t="shared" si="1"/>
        <v>0.008738814178838539</v>
      </c>
      <c r="N36" s="681">
        <v>32516</v>
      </c>
      <c r="O36" s="682">
        <v>20734</v>
      </c>
      <c r="P36" s="677">
        <f>O36+N36</f>
        <v>53250</v>
      </c>
      <c r="Q36" s="684">
        <f>IF(ISERROR(L36/P36-1),"         /0",(L36/P36-1))</f>
        <v>-0.256262910798122</v>
      </c>
    </row>
    <row r="37" spans="1:17" ht="18.75" customHeight="1" thickBot="1">
      <c r="A37" s="680" t="s">
        <v>63</v>
      </c>
      <c r="B37" s="681">
        <v>2729</v>
      </c>
      <c r="C37" s="682">
        <v>0</v>
      </c>
      <c r="D37" s="682">
        <f>C37+B37</f>
        <v>2729</v>
      </c>
      <c r="E37" s="683">
        <f t="shared" si="0"/>
        <v>0.005879678804501218</v>
      </c>
      <c r="F37" s="681">
        <v>2490</v>
      </c>
      <c r="G37" s="682">
        <v>0</v>
      </c>
      <c r="H37" s="682">
        <f>G37+F37</f>
        <v>2490</v>
      </c>
      <c r="I37" s="684">
        <f>IF(ISERROR(D37/H37-1),"         /0",(D37/H37-1))</f>
        <v>0.09598393574297193</v>
      </c>
      <c r="J37" s="681">
        <v>32442</v>
      </c>
      <c r="K37" s="682">
        <v>0</v>
      </c>
      <c r="L37" s="682">
        <f>K37+J37</f>
        <v>32442</v>
      </c>
      <c r="M37" s="683">
        <f t="shared" si="1"/>
        <v>0.007158484233660233</v>
      </c>
      <c r="N37" s="681">
        <v>39278</v>
      </c>
      <c r="O37" s="682">
        <v>0</v>
      </c>
      <c r="P37" s="677">
        <f>O37+N37</f>
        <v>39278</v>
      </c>
      <c r="Q37" s="684">
        <f t="shared" si="15"/>
        <v>-0.17404144813890732</v>
      </c>
    </row>
    <row r="38" spans="1:17" s="674" customFormat="1" ht="18.75" customHeight="1">
      <c r="A38" s="669" t="s">
        <v>223</v>
      </c>
      <c r="B38" s="670">
        <f>SUM(B39:B45)</f>
        <v>50893</v>
      </c>
      <c r="C38" s="671">
        <f>SUM(C39:C45)</f>
        <v>50325</v>
      </c>
      <c r="D38" s="671">
        <f t="shared" si="8"/>
        <v>101218</v>
      </c>
      <c r="E38" s="672">
        <f t="shared" si="0"/>
        <v>0.21807597260315292</v>
      </c>
      <c r="F38" s="670">
        <f>SUM(F39:F45)</f>
        <v>46565</v>
      </c>
      <c r="G38" s="671">
        <f>SUM(G39:G45)</f>
        <v>46133</v>
      </c>
      <c r="H38" s="671">
        <f t="shared" si="9"/>
        <v>92698</v>
      </c>
      <c r="I38" s="673">
        <f t="shared" si="14"/>
        <v>0.0919113680985566</v>
      </c>
      <c r="J38" s="670">
        <f>SUM(J39:J45)</f>
        <v>451584</v>
      </c>
      <c r="K38" s="671">
        <f>SUM(K39:K45)</f>
        <v>435183</v>
      </c>
      <c r="L38" s="671">
        <f t="shared" si="11"/>
        <v>886767</v>
      </c>
      <c r="M38" s="672">
        <f t="shared" si="1"/>
        <v>0.19566942816195623</v>
      </c>
      <c r="N38" s="670">
        <f>SUM(N39:N45)</f>
        <v>465115</v>
      </c>
      <c r="O38" s="671">
        <f>SUM(O39:O45)</f>
        <v>417305</v>
      </c>
      <c r="P38" s="671">
        <f t="shared" si="12"/>
        <v>882420</v>
      </c>
      <c r="Q38" s="673">
        <f t="shared" si="15"/>
        <v>0.004926225606853851</v>
      </c>
    </row>
    <row r="39" spans="1:17" s="690" customFormat="1" ht="18.75" customHeight="1">
      <c r="A39" s="675" t="s">
        <v>50</v>
      </c>
      <c r="B39" s="676">
        <v>17490</v>
      </c>
      <c r="C39" s="677">
        <v>17073</v>
      </c>
      <c r="D39" s="677">
        <f t="shared" si="8"/>
        <v>34563</v>
      </c>
      <c r="E39" s="678">
        <f t="shared" si="0"/>
        <v>0.07446659528031352</v>
      </c>
      <c r="F39" s="676">
        <v>15830</v>
      </c>
      <c r="G39" s="677">
        <v>15720</v>
      </c>
      <c r="H39" s="677">
        <f t="shared" si="9"/>
        <v>31550</v>
      </c>
      <c r="I39" s="679">
        <f t="shared" si="14"/>
        <v>0.09549920760697317</v>
      </c>
      <c r="J39" s="676">
        <v>171229</v>
      </c>
      <c r="K39" s="677">
        <v>164627</v>
      </c>
      <c r="L39" s="677">
        <f t="shared" si="11"/>
        <v>335856</v>
      </c>
      <c r="M39" s="678">
        <f t="shared" si="1"/>
        <v>0.07410825105666086</v>
      </c>
      <c r="N39" s="677">
        <v>146681</v>
      </c>
      <c r="O39" s="677">
        <v>110859</v>
      </c>
      <c r="P39" s="677">
        <f t="shared" si="12"/>
        <v>257540</v>
      </c>
      <c r="Q39" s="679">
        <f t="shared" si="15"/>
        <v>0.30409256814475416</v>
      </c>
    </row>
    <row r="40" spans="1:17" s="690" customFormat="1" ht="18.75" customHeight="1">
      <c r="A40" s="675" t="s">
        <v>68</v>
      </c>
      <c r="B40" s="676">
        <v>13162</v>
      </c>
      <c r="C40" s="677">
        <v>12585</v>
      </c>
      <c r="D40" s="677">
        <f aca="true" t="shared" si="16" ref="D40:D45">C40+B40</f>
        <v>25747</v>
      </c>
      <c r="E40" s="678">
        <f t="shared" si="0"/>
        <v>0.055472367233233004</v>
      </c>
      <c r="F40" s="676">
        <v>11679</v>
      </c>
      <c r="G40" s="677">
        <v>11330</v>
      </c>
      <c r="H40" s="677">
        <f aca="true" t="shared" si="17" ref="H40:H45">G40+F40</f>
        <v>23009</v>
      </c>
      <c r="I40" s="679">
        <f t="shared" si="14"/>
        <v>0.11899691425094527</v>
      </c>
      <c r="J40" s="676">
        <v>113848</v>
      </c>
      <c r="K40" s="677">
        <v>104793</v>
      </c>
      <c r="L40" s="677">
        <f aca="true" t="shared" si="18" ref="L40:L45">K40+J40</f>
        <v>218641</v>
      </c>
      <c r="M40" s="678">
        <f t="shared" si="1"/>
        <v>0.04824419429541049</v>
      </c>
      <c r="N40" s="677">
        <v>131544</v>
      </c>
      <c r="O40" s="677">
        <v>122074</v>
      </c>
      <c r="P40" s="677">
        <f aca="true" t="shared" si="19" ref="P40:P45">O40+N40</f>
        <v>253618</v>
      </c>
      <c r="Q40" s="679">
        <f aca="true" t="shared" si="20" ref="Q40:Q45">IF(ISERROR(L40/P40-1),"         /0",(L40/P40-1))</f>
        <v>-0.13791213557397342</v>
      </c>
    </row>
    <row r="41" spans="1:17" s="690" customFormat="1" ht="18.75" customHeight="1">
      <c r="A41" s="675" t="s">
        <v>47</v>
      </c>
      <c r="B41" s="676">
        <v>9817</v>
      </c>
      <c r="C41" s="677">
        <v>11231</v>
      </c>
      <c r="D41" s="677">
        <f>C41+B41</f>
        <v>21048</v>
      </c>
      <c r="E41" s="678">
        <f t="shared" si="0"/>
        <v>0.045348288558864656</v>
      </c>
      <c r="F41" s="676">
        <v>8062</v>
      </c>
      <c r="G41" s="677">
        <v>8971</v>
      </c>
      <c r="H41" s="677">
        <f>G41+F41</f>
        <v>17033</v>
      </c>
      <c r="I41" s="679">
        <f>IF(ISERROR(D41/H41-1),"         /0",(D41/H41-1))</f>
        <v>0.23571889860858342</v>
      </c>
      <c r="J41" s="676">
        <v>76115</v>
      </c>
      <c r="K41" s="677">
        <v>84297</v>
      </c>
      <c r="L41" s="677">
        <f>K41+J41</f>
        <v>160412</v>
      </c>
      <c r="M41" s="678">
        <f t="shared" si="1"/>
        <v>0.03539568377072638</v>
      </c>
      <c r="N41" s="677">
        <v>77115</v>
      </c>
      <c r="O41" s="677">
        <v>85915</v>
      </c>
      <c r="P41" s="677">
        <f>O41+N41</f>
        <v>163030</v>
      </c>
      <c r="Q41" s="679">
        <f t="shared" si="20"/>
        <v>-0.016058394160583966</v>
      </c>
    </row>
    <row r="42" spans="1:17" s="690" customFormat="1" ht="18.75" customHeight="1">
      <c r="A42" s="675" t="s">
        <v>76</v>
      </c>
      <c r="B42" s="676">
        <v>5260</v>
      </c>
      <c r="C42" s="677">
        <v>5294</v>
      </c>
      <c r="D42" s="677">
        <f>C42+B42</f>
        <v>10554</v>
      </c>
      <c r="E42" s="678">
        <f t="shared" si="0"/>
        <v>0.022738779810445534</v>
      </c>
      <c r="F42" s="676">
        <v>5209</v>
      </c>
      <c r="G42" s="677">
        <v>5299</v>
      </c>
      <c r="H42" s="677">
        <f>G42+F42</f>
        <v>10508</v>
      </c>
      <c r="I42" s="679">
        <f>IF(ISERROR(D42/H42-1),"         /0",(D42/H42-1))</f>
        <v>0.004377617053673344</v>
      </c>
      <c r="J42" s="676">
        <v>38758</v>
      </c>
      <c r="K42" s="677">
        <v>37687</v>
      </c>
      <c r="L42" s="677">
        <f>K42+J42</f>
        <v>76445</v>
      </c>
      <c r="M42" s="678">
        <f t="shared" si="1"/>
        <v>0.016867959042049088</v>
      </c>
      <c r="N42" s="677">
        <v>51230</v>
      </c>
      <c r="O42" s="677">
        <v>51107</v>
      </c>
      <c r="P42" s="677">
        <f>O42+N42</f>
        <v>102337</v>
      </c>
      <c r="Q42" s="679">
        <f t="shared" si="20"/>
        <v>-0.2530072212396298</v>
      </c>
    </row>
    <row r="43" spans="1:17" s="690" customFormat="1" ht="18.75" customHeight="1">
      <c r="A43" s="675" t="s">
        <v>80</v>
      </c>
      <c r="B43" s="676">
        <v>2045</v>
      </c>
      <c r="C43" s="677">
        <v>2157</v>
      </c>
      <c r="D43" s="677">
        <f>C43+B43</f>
        <v>4202</v>
      </c>
      <c r="E43" s="678">
        <f t="shared" si="0"/>
        <v>0.009053283377249586</v>
      </c>
      <c r="F43" s="676">
        <v>2512</v>
      </c>
      <c r="G43" s="677">
        <v>2575</v>
      </c>
      <c r="H43" s="677">
        <f>G43+F43</f>
        <v>5087</v>
      </c>
      <c r="I43" s="679">
        <f>IF(ISERROR(D43/H43-1),"         /0",(D43/H43-1))</f>
        <v>-0.17397287202673484</v>
      </c>
      <c r="J43" s="676">
        <v>22959</v>
      </c>
      <c r="K43" s="677">
        <v>22886</v>
      </c>
      <c r="L43" s="677">
        <f>K43+J43</f>
        <v>45845</v>
      </c>
      <c r="M43" s="678">
        <f t="shared" si="1"/>
        <v>0.010115921018807515</v>
      </c>
      <c r="N43" s="677">
        <v>26449</v>
      </c>
      <c r="O43" s="677">
        <v>25788</v>
      </c>
      <c r="P43" s="677">
        <f>O43+N43</f>
        <v>52237</v>
      </c>
      <c r="Q43" s="679">
        <f t="shared" si="20"/>
        <v>-0.1223653732029022</v>
      </c>
    </row>
    <row r="44" spans="1:17" s="690" customFormat="1" ht="18.75" customHeight="1">
      <c r="A44" s="675" t="s">
        <v>48</v>
      </c>
      <c r="B44" s="676">
        <v>1274</v>
      </c>
      <c r="C44" s="677">
        <v>1245</v>
      </c>
      <c r="D44" s="677">
        <f t="shared" si="16"/>
        <v>2519</v>
      </c>
      <c r="E44" s="678">
        <f>D44/$D$7</f>
        <v>0.005427230087408783</v>
      </c>
      <c r="F44" s="676">
        <v>1425</v>
      </c>
      <c r="G44" s="677">
        <v>1470</v>
      </c>
      <c r="H44" s="677">
        <f t="shared" si="17"/>
        <v>2895</v>
      </c>
      <c r="I44" s="679">
        <f t="shared" si="14"/>
        <v>-0.12987910189982732</v>
      </c>
      <c r="J44" s="676">
        <v>13669</v>
      </c>
      <c r="K44" s="677">
        <v>13925</v>
      </c>
      <c r="L44" s="677">
        <f t="shared" si="18"/>
        <v>27594</v>
      </c>
      <c r="M44" s="678">
        <f>L44/$L$7</f>
        <v>0.006088749582134902</v>
      </c>
      <c r="N44" s="677">
        <v>15776</v>
      </c>
      <c r="O44" s="677">
        <v>15155</v>
      </c>
      <c r="P44" s="677">
        <f t="shared" si="19"/>
        <v>30931</v>
      </c>
      <c r="Q44" s="679">
        <f t="shared" si="20"/>
        <v>-0.10788529307167571</v>
      </c>
    </row>
    <row r="45" spans="1:17" s="690" customFormat="1" ht="18.75" customHeight="1" thickBot="1">
      <c r="A45" s="675" t="s">
        <v>63</v>
      </c>
      <c r="B45" s="676">
        <v>1845</v>
      </c>
      <c r="C45" s="677">
        <v>740</v>
      </c>
      <c r="D45" s="677">
        <f t="shared" si="16"/>
        <v>2585</v>
      </c>
      <c r="E45" s="678">
        <f>D45/$D$7</f>
        <v>0.005569428255637834</v>
      </c>
      <c r="F45" s="676">
        <v>1848</v>
      </c>
      <c r="G45" s="677">
        <v>768</v>
      </c>
      <c r="H45" s="677">
        <f t="shared" si="17"/>
        <v>2616</v>
      </c>
      <c r="I45" s="679">
        <f t="shared" si="14"/>
        <v>-0.011850152905198752</v>
      </c>
      <c r="J45" s="676">
        <v>15006</v>
      </c>
      <c r="K45" s="677">
        <v>6968</v>
      </c>
      <c r="L45" s="677">
        <f t="shared" si="18"/>
        <v>21974</v>
      </c>
      <c r="M45" s="678">
        <f>L45/$L$7</f>
        <v>0.0048486693961670045</v>
      </c>
      <c r="N45" s="677">
        <v>16320</v>
      </c>
      <c r="O45" s="677">
        <v>6407</v>
      </c>
      <c r="P45" s="677">
        <f t="shared" si="19"/>
        <v>22727</v>
      </c>
      <c r="Q45" s="679">
        <f t="shared" si="20"/>
        <v>-0.03313239758877107</v>
      </c>
    </row>
    <row r="46" spans="1:17" s="674" customFormat="1" ht="18.75" customHeight="1">
      <c r="A46" s="669" t="s">
        <v>197</v>
      </c>
      <c r="B46" s="670">
        <f>SUM(B47:B51)</f>
        <v>5197</v>
      </c>
      <c r="C46" s="671">
        <f>SUM(C47:C51)</f>
        <v>4923</v>
      </c>
      <c r="D46" s="671">
        <f aca="true" t="shared" si="21" ref="D46:D52">C46+B46</f>
        <v>10120</v>
      </c>
      <c r="E46" s="672">
        <f t="shared" si="0"/>
        <v>0.0218037191284545</v>
      </c>
      <c r="F46" s="670">
        <f>SUM(F47:F51)</f>
        <v>4514</v>
      </c>
      <c r="G46" s="671">
        <f>SUM(G47:G51)</f>
        <v>4685</v>
      </c>
      <c r="H46" s="671">
        <f aca="true" t="shared" si="22" ref="H46:H52">G46+F46</f>
        <v>9199</v>
      </c>
      <c r="I46" s="673">
        <f t="shared" si="14"/>
        <v>0.10011957821502326</v>
      </c>
      <c r="J46" s="670">
        <f>SUM(J47:J51)</f>
        <v>51686</v>
      </c>
      <c r="K46" s="671">
        <f>SUM(K47:K51)</f>
        <v>48779</v>
      </c>
      <c r="L46" s="671">
        <f aca="true" t="shared" si="23" ref="L46:L52">K46+J46</f>
        <v>100465</v>
      </c>
      <c r="M46" s="672">
        <f t="shared" si="1"/>
        <v>0.022168088235456365</v>
      </c>
      <c r="N46" s="670">
        <f>SUM(N47:N51)</f>
        <v>52247</v>
      </c>
      <c r="O46" s="671">
        <f>SUM(O47:O51)</f>
        <v>47514</v>
      </c>
      <c r="P46" s="671">
        <f aca="true" t="shared" si="24" ref="P46:P52">O46+N46</f>
        <v>99761</v>
      </c>
      <c r="Q46" s="673">
        <f aca="true" t="shared" si="25" ref="Q46:Q52">IF(ISERROR(L46/P46-1),"         /0",(L46/P46-1))</f>
        <v>0.007056865909523813</v>
      </c>
    </row>
    <row r="47" spans="1:17" ht="18.75" customHeight="1">
      <c r="A47" s="675" t="s">
        <v>47</v>
      </c>
      <c r="B47" s="676">
        <v>1917</v>
      </c>
      <c r="C47" s="677">
        <v>1683</v>
      </c>
      <c r="D47" s="677">
        <f t="shared" si="21"/>
        <v>3600</v>
      </c>
      <c r="E47" s="678">
        <f t="shared" si="0"/>
        <v>0.007756263721584605</v>
      </c>
      <c r="F47" s="676">
        <v>1896</v>
      </c>
      <c r="G47" s="677">
        <v>1830</v>
      </c>
      <c r="H47" s="677">
        <f t="shared" si="22"/>
        <v>3726</v>
      </c>
      <c r="I47" s="679">
        <f t="shared" si="14"/>
        <v>-0.033816425120772986</v>
      </c>
      <c r="J47" s="676">
        <v>18822</v>
      </c>
      <c r="K47" s="677">
        <v>16651</v>
      </c>
      <c r="L47" s="677">
        <f t="shared" si="23"/>
        <v>35473</v>
      </c>
      <c r="M47" s="678">
        <f t="shared" si="1"/>
        <v>0.007827289045700927</v>
      </c>
      <c r="N47" s="677">
        <v>18423</v>
      </c>
      <c r="O47" s="677">
        <v>16303</v>
      </c>
      <c r="P47" s="677">
        <f t="shared" si="24"/>
        <v>34726</v>
      </c>
      <c r="Q47" s="679">
        <f t="shared" si="25"/>
        <v>0.021511259574958252</v>
      </c>
    </row>
    <row r="48" spans="1:17" ht="18.75" customHeight="1">
      <c r="A48" s="675" t="s">
        <v>49</v>
      </c>
      <c r="B48" s="676">
        <v>1000</v>
      </c>
      <c r="C48" s="677">
        <v>1235</v>
      </c>
      <c r="D48" s="677">
        <f t="shared" si="21"/>
        <v>2235</v>
      </c>
      <c r="E48" s="678">
        <f t="shared" si="0"/>
        <v>0.004815347060483775</v>
      </c>
      <c r="F48" s="676">
        <v>966</v>
      </c>
      <c r="G48" s="677">
        <v>1198</v>
      </c>
      <c r="H48" s="677">
        <f t="shared" si="22"/>
        <v>2164</v>
      </c>
      <c r="I48" s="679">
        <f>IF(ISERROR(D48/H48-1),"         /0",(D48/H48-1))</f>
        <v>0.032809611829944574</v>
      </c>
      <c r="J48" s="676">
        <v>10470</v>
      </c>
      <c r="K48" s="677">
        <v>11616</v>
      </c>
      <c r="L48" s="677">
        <f t="shared" si="23"/>
        <v>22086</v>
      </c>
      <c r="M48" s="678">
        <f t="shared" si="1"/>
        <v>0.004873382737951419</v>
      </c>
      <c r="N48" s="677">
        <v>10120</v>
      </c>
      <c r="O48" s="677">
        <v>11557</v>
      </c>
      <c r="P48" s="677">
        <f t="shared" si="24"/>
        <v>21677</v>
      </c>
      <c r="Q48" s="679">
        <f>IF(ISERROR(L48/P48-1),"         /0",(L48/P48-1))</f>
        <v>0.018867924528301883</v>
      </c>
    </row>
    <row r="49" spans="1:17" ht="18.75" customHeight="1">
      <c r="A49" s="675" t="s">
        <v>68</v>
      </c>
      <c r="B49" s="676">
        <v>1020</v>
      </c>
      <c r="C49" s="677">
        <v>982</v>
      </c>
      <c r="D49" s="677">
        <f t="shared" si="21"/>
        <v>2002</v>
      </c>
      <c r="E49" s="678">
        <f t="shared" si="0"/>
        <v>0.004313344436281216</v>
      </c>
      <c r="F49" s="676">
        <v>626</v>
      </c>
      <c r="G49" s="677">
        <v>595</v>
      </c>
      <c r="H49" s="677">
        <f t="shared" si="22"/>
        <v>1221</v>
      </c>
      <c r="I49" s="679">
        <f>IF(ISERROR(D49/H49-1),"         /0",(D49/H49-1))</f>
        <v>0.6396396396396395</v>
      </c>
      <c r="J49" s="676">
        <v>9498</v>
      </c>
      <c r="K49" s="677">
        <v>8476</v>
      </c>
      <c r="L49" s="677">
        <f t="shared" si="23"/>
        <v>17974</v>
      </c>
      <c r="M49" s="678">
        <f t="shared" si="1"/>
        <v>0.003966050046723662</v>
      </c>
      <c r="N49" s="677">
        <v>9500</v>
      </c>
      <c r="O49" s="677">
        <v>6964</v>
      </c>
      <c r="P49" s="677">
        <f t="shared" si="24"/>
        <v>16464</v>
      </c>
      <c r="Q49" s="679">
        <f>IF(ISERROR(L49/P49-1),"         /0",(L49/P49-1))</f>
        <v>0.09171525753158405</v>
      </c>
    </row>
    <row r="50" spans="1:17" ht="18.75" customHeight="1">
      <c r="A50" s="675" t="s">
        <v>86</v>
      </c>
      <c r="B50" s="676">
        <v>581</v>
      </c>
      <c r="C50" s="677">
        <v>516</v>
      </c>
      <c r="D50" s="677">
        <f t="shared" si="21"/>
        <v>1097</v>
      </c>
      <c r="E50" s="678">
        <f t="shared" si="0"/>
        <v>0.0023635059173828642</v>
      </c>
      <c r="F50" s="676">
        <v>439</v>
      </c>
      <c r="G50" s="677">
        <v>537</v>
      </c>
      <c r="H50" s="677">
        <f t="shared" si="22"/>
        <v>976</v>
      </c>
      <c r="I50" s="679">
        <f>IF(ISERROR(D50/H50-1),"         /0",(D50/H50-1))</f>
        <v>0.12397540983606548</v>
      </c>
      <c r="J50" s="676">
        <v>5173</v>
      </c>
      <c r="K50" s="677">
        <v>5429</v>
      </c>
      <c r="L50" s="677">
        <f t="shared" si="23"/>
        <v>10602</v>
      </c>
      <c r="M50" s="678">
        <f t="shared" si="1"/>
        <v>0.0023393825856995805</v>
      </c>
      <c r="N50" s="677">
        <v>6051</v>
      </c>
      <c r="O50" s="677">
        <v>6213</v>
      </c>
      <c r="P50" s="677">
        <f t="shared" si="24"/>
        <v>12264</v>
      </c>
      <c r="Q50" s="679">
        <f>IF(ISERROR(L50/P50-1),"         /0",(L50/P50-1))</f>
        <v>-0.1355185909980431</v>
      </c>
    </row>
    <row r="51" spans="1:17" ht="18.75" customHeight="1" thickBot="1">
      <c r="A51" s="675" t="s">
        <v>63</v>
      </c>
      <c r="B51" s="676">
        <v>679</v>
      </c>
      <c r="C51" s="677">
        <v>507</v>
      </c>
      <c r="D51" s="677">
        <f t="shared" si="21"/>
        <v>1186</v>
      </c>
      <c r="E51" s="678">
        <f t="shared" si="0"/>
        <v>0.002555257992722039</v>
      </c>
      <c r="F51" s="676">
        <v>587</v>
      </c>
      <c r="G51" s="677">
        <v>525</v>
      </c>
      <c r="H51" s="677">
        <f t="shared" si="22"/>
        <v>1112</v>
      </c>
      <c r="I51" s="679">
        <f>IF(ISERROR(D51/H51-1),"         /0",(D51/H51-1))</f>
        <v>0.06654676258992809</v>
      </c>
      <c r="J51" s="676">
        <v>7723</v>
      </c>
      <c r="K51" s="677">
        <v>6607</v>
      </c>
      <c r="L51" s="677">
        <f t="shared" si="23"/>
        <v>14330</v>
      </c>
      <c r="M51" s="678">
        <f t="shared" si="1"/>
        <v>0.0031619838193807765</v>
      </c>
      <c r="N51" s="677">
        <v>8153</v>
      </c>
      <c r="O51" s="677">
        <v>6477</v>
      </c>
      <c r="P51" s="677">
        <f t="shared" si="24"/>
        <v>14630</v>
      </c>
      <c r="Q51" s="679">
        <f>IF(ISERROR(L51/P51-1),"         /0",(L51/P51-1))</f>
        <v>-0.02050580997949414</v>
      </c>
    </row>
    <row r="52" spans="1:17" ht="18.75" customHeight="1" thickBot="1">
      <c r="A52" s="691" t="s">
        <v>203</v>
      </c>
      <c r="B52" s="692">
        <v>708</v>
      </c>
      <c r="C52" s="693">
        <v>286</v>
      </c>
      <c r="D52" s="693">
        <f t="shared" si="21"/>
        <v>994</v>
      </c>
      <c r="E52" s="694">
        <f t="shared" si="0"/>
        <v>0.002141590594237527</v>
      </c>
      <c r="F52" s="692">
        <v>618</v>
      </c>
      <c r="G52" s="693">
        <v>210</v>
      </c>
      <c r="H52" s="693">
        <f t="shared" si="22"/>
        <v>828</v>
      </c>
      <c r="I52" s="695">
        <f t="shared" si="14"/>
        <v>0.20048309178743962</v>
      </c>
      <c r="J52" s="692">
        <v>7649</v>
      </c>
      <c r="K52" s="693">
        <v>2392</v>
      </c>
      <c r="L52" s="693">
        <f t="shared" si="23"/>
        <v>10041</v>
      </c>
      <c r="M52" s="694">
        <f t="shared" si="1"/>
        <v>0.002215595221940152</v>
      </c>
      <c r="N52" s="692">
        <v>5922</v>
      </c>
      <c r="O52" s="693">
        <v>976</v>
      </c>
      <c r="P52" s="693">
        <f t="shared" si="24"/>
        <v>6898</v>
      </c>
      <c r="Q52" s="695">
        <f t="shared" si="25"/>
        <v>0.45563931574369376</v>
      </c>
    </row>
    <row r="53" ht="14.25">
      <c r="A53" s="226" t="s">
        <v>231</v>
      </c>
    </row>
    <row r="54" ht="14.25">
      <c r="A54" s="226" t="s">
        <v>65</v>
      </c>
    </row>
  </sheetData>
  <sheetProtection/>
  <mergeCells count="13">
    <mergeCell ref="J5:L5"/>
    <mergeCell ref="N5:P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</mergeCells>
  <conditionalFormatting sqref="Q53:Q65536 I53:I65536 Q3:Q6 I3:I6">
    <cfRule type="cellIs" priority="1" dxfId="0" operator="lessThan" stopIfTrue="1">
      <formula>0</formula>
    </cfRule>
  </conditionalFormatting>
  <conditionalFormatting sqref="Q7:Q52 I7:I52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O47"/>
  <sheetViews>
    <sheetView showGridLines="0" zoomScale="90" zoomScaleNormal="90" zoomScalePageLayoutView="0" workbookViewId="0" topLeftCell="A1">
      <selection activeCell="H1" sqref="H1:I1"/>
    </sheetView>
  </sheetViews>
  <sheetFormatPr defaultColWidth="9.140625" defaultRowHeight="12.75"/>
  <cols>
    <col min="1" max="1" width="19.00390625" style="696" customWidth="1"/>
    <col min="2" max="2" width="11.8515625" style="696" customWidth="1"/>
    <col min="3" max="3" width="10.8515625" style="696" bestFit="1" customWidth="1"/>
    <col min="4" max="4" width="11.57421875" style="696" customWidth="1"/>
    <col min="5" max="5" width="9.57421875" style="696" customWidth="1"/>
    <col min="6" max="9" width="10.28125" style="696" customWidth="1"/>
    <col min="10" max="11" width="9.140625" style="696" customWidth="1"/>
    <col min="12" max="12" width="11.8515625" style="696" customWidth="1"/>
    <col min="13" max="14" width="9.140625" style="696" customWidth="1"/>
    <col min="15" max="15" width="11.7109375" style="696" customWidth="1"/>
    <col min="16" max="16384" width="9.140625" style="696" customWidth="1"/>
  </cols>
  <sheetData>
    <row r="1" spans="8:9" ht="18.75" thickBot="1">
      <c r="H1" s="697" t="s">
        <v>0</v>
      </c>
      <c r="I1" s="698"/>
    </row>
    <row r="2" ht="7.5" customHeight="1" thickBot="1"/>
    <row r="3" spans="1:9" ht="22.5" customHeight="1" thickBot="1">
      <c r="A3" s="699" t="s">
        <v>234</v>
      </c>
      <c r="B3" s="700"/>
      <c r="C3" s="700"/>
      <c r="D3" s="700"/>
      <c r="E3" s="700"/>
      <c r="F3" s="700"/>
      <c r="G3" s="700"/>
      <c r="H3" s="700"/>
      <c r="I3" s="701"/>
    </row>
    <row r="4" spans="1:9" s="706" customFormat="1" ht="14.25" customHeight="1" thickBot="1">
      <c r="A4" s="702" t="s">
        <v>158</v>
      </c>
      <c r="B4" s="703" t="s">
        <v>39</v>
      </c>
      <c r="C4" s="704"/>
      <c r="D4" s="704"/>
      <c r="E4" s="705"/>
      <c r="F4" s="704" t="s">
        <v>40</v>
      </c>
      <c r="G4" s="704"/>
      <c r="H4" s="704"/>
      <c r="I4" s="705"/>
    </row>
    <row r="5" spans="1:9" s="711" customFormat="1" ht="33.75" customHeight="1" thickBot="1">
      <c r="A5" s="707"/>
      <c r="B5" s="708" t="s">
        <v>235</v>
      </c>
      <c r="C5" s="709" t="s">
        <v>42</v>
      </c>
      <c r="D5" s="708" t="s">
        <v>43</v>
      </c>
      <c r="E5" s="710" t="s">
        <v>44</v>
      </c>
      <c r="F5" s="708" t="s">
        <v>45</v>
      </c>
      <c r="G5" s="709" t="s">
        <v>42</v>
      </c>
      <c r="H5" s="708" t="s">
        <v>46</v>
      </c>
      <c r="I5" s="710" t="s">
        <v>44</v>
      </c>
    </row>
    <row r="6" spans="1:9" s="718" customFormat="1" ht="15.75" customHeight="1">
      <c r="A6" s="712" t="s">
        <v>4</v>
      </c>
      <c r="B6" s="713">
        <f>B7+B16+B27+B34+B41+B45</f>
        <v>43276.798</v>
      </c>
      <c r="C6" s="714">
        <f aca="true" t="shared" si="0" ref="C6:C40">(B6/$B$6)</f>
        <v>1</v>
      </c>
      <c r="D6" s="715">
        <f>D7+D16+D27+D34+D41+D45</f>
        <v>42807.011999999995</v>
      </c>
      <c r="E6" s="716">
        <f aca="true" t="shared" si="1" ref="E6:E21">(B6/D6-1)</f>
        <v>0.010974510437682605</v>
      </c>
      <c r="F6" s="717">
        <f>F7+F16+F27+F34+F41+F45</f>
        <v>361362.7329999999</v>
      </c>
      <c r="G6" s="714">
        <f aca="true" t="shared" si="2" ref="G6:G40">(F6/$F$6)</f>
        <v>1</v>
      </c>
      <c r="H6" s="715">
        <f>H7+H16+H27+H34+H41+H45</f>
        <v>425471.881</v>
      </c>
      <c r="I6" s="716">
        <f aca="true" t="shared" si="3" ref="I6:I21">(F6/H6-1)</f>
        <v>-0.15067775536498995</v>
      </c>
    </row>
    <row r="7" spans="1:15" s="724" customFormat="1" ht="15.75" customHeight="1">
      <c r="A7" s="719" t="s">
        <v>159</v>
      </c>
      <c r="B7" s="720">
        <f>SUM(B8:B15)</f>
        <v>26422.474000000002</v>
      </c>
      <c r="C7" s="721">
        <f t="shared" si="0"/>
        <v>0.6105459558260294</v>
      </c>
      <c r="D7" s="722">
        <f>SUM(D8:D15)</f>
        <v>22493.392999999996</v>
      </c>
      <c r="E7" s="723">
        <f t="shared" si="1"/>
        <v>0.17467711518666862</v>
      </c>
      <c r="F7" s="720">
        <f>SUM(F8:F15)</f>
        <v>225071.22199999992</v>
      </c>
      <c r="G7" s="721">
        <f t="shared" si="2"/>
        <v>0.6228401587830585</v>
      </c>
      <c r="H7" s="722">
        <f>SUM(H8:H15)</f>
        <v>246414.881</v>
      </c>
      <c r="I7" s="723">
        <f t="shared" si="3"/>
        <v>-0.08661676159079079</v>
      </c>
      <c r="L7" s="725"/>
      <c r="M7" s="725"/>
      <c r="N7" s="725"/>
      <c r="O7" s="725"/>
    </row>
    <row r="8" spans="1:10" ht="15.75" customHeight="1">
      <c r="A8" s="726" t="s">
        <v>160</v>
      </c>
      <c r="B8" s="727">
        <v>18342.899</v>
      </c>
      <c r="C8" s="728">
        <f t="shared" si="0"/>
        <v>0.42385065087301516</v>
      </c>
      <c r="D8" s="729">
        <v>14791.151</v>
      </c>
      <c r="E8" s="730">
        <f t="shared" si="1"/>
        <v>0.2401265459327675</v>
      </c>
      <c r="F8" s="731">
        <v>157709.94099999993</v>
      </c>
      <c r="G8" s="728">
        <f t="shared" si="2"/>
        <v>0.4364311164316991</v>
      </c>
      <c r="H8" s="729">
        <v>170637.26799999998</v>
      </c>
      <c r="I8" s="730">
        <f t="shared" si="3"/>
        <v>-0.07575910673862907</v>
      </c>
      <c r="J8" s="732"/>
    </row>
    <row r="9" spans="1:10" ht="15.75" customHeight="1">
      <c r="A9" s="726" t="s">
        <v>161</v>
      </c>
      <c r="B9" s="727">
        <v>4532.342</v>
      </c>
      <c r="C9" s="728">
        <f t="shared" si="0"/>
        <v>0.10472914377815104</v>
      </c>
      <c r="D9" s="729">
        <v>4242.7210000000005</v>
      </c>
      <c r="E9" s="730">
        <f t="shared" si="1"/>
        <v>0.0682630321437585</v>
      </c>
      <c r="F9" s="731">
        <v>38232.059</v>
      </c>
      <c r="G9" s="728">
        <f t="shared" si="2"/>
        <v>0.10579967303933362</v>
      </c>
      <c r="H9" s="729">
        <v>44516.912</v>
      </c>
      <c r="I9" s="730">
        <f t="shared" si="3"/>
        <v>-0.14117899732128758</v>
      </c>
      <c r="J9" s="732"/>
    </row>
    <row r="10" spans="1:10" ht="15.75" customHeight="1">
      <c r="A10" s="726" t="s">
        <v>164</v>
      </c>
      <c r="B10" s="727">
        <v>988.302</v>
      </c>
      <c r="C10" s="728">
        <f t="shared" si="0"/>
        <v>0.022836763477741582</v>
      </c>
      <c r="D10" s="729">
        <v>1060.065</v>
      </c>
      <c r="E10" s="730">
        <f t="shared" si="1"/>
        <v>-0.0676967921778382</v>
      </c>
      <c r="F10" s="731">
        <v>8267.985</v>
      </c>
      <c r="G10" s="728">
        <f t="shared" si="2"/>
        <v>0.022880015687727275</v>
      </c>
      <c r="H10" s="729">
        <v>10466.614</v>
      </c>
      <c r="I10" s="730">
        <f t="shared" si="3"/>
        <v>-0.21006115253700952</v>
      </c>
      <c r="J10" s="732"/>
    </row>
    <row r="11" spans="1:10" ht="15.75" customHeight="1">
      <c r="A11" s="726" t="s">
        <v>168</v>
      </c>
      <c r="B11" s="727">
        <v>477.93</v>
      </c>
      <c r="C11" s="728">
        <f t="shared" si="0"/>
        <v>0.011043561956686352</v>
      </c>
      <c r="D11" s="729">
        <v>549.106</v>
      </c>
      <c r="E11" s="730">
        <f t="shared" si="1"/>
        <v>-0.12962160311488125</v>
      </c>
      <c r="F11" s="731">
        <v>4158.9529999999995</v>
      </c>
      <c r="G11" s="728">
        <f t="shared" si="2"/>
        <v>0.01150908109829909</v>
      </c>
      <c r="H11" s="729">
        <v>4694.713</v>
      </c>
      <c r="I11" s="730">
        <f t="shared" si="3"/>
        <v>-0.11411986206611568</v>
      </c>
      <c r="J11" s="732"/>
    </row>
    <row r="12" spans="1:10" ht="15.75" customHeight="1">
      <c r="A12" s="726" t="s">
        <v>162</v>
      </c>
      <c r="B12" s="727">
        <v>260.31100000000004</v>
      </c>
      <c r="C12" s="728">
        <f t="shared" si="0"/>
        <v>0.006015024494187394</v>
      </c>
      <c r="D12" s="729">
        <v>211.40599999999998</v>
      </c>
      <c r="E12" s="730">
        <f t="shared" si="1"/>
        <v>0.23133212870022635</v>
      </c>
      <c r="F12" s="731">
        <v>1886.7540000000004</v>
      </c>
      <c r="G12" s="728">
        <f t="shared" si="2"/>
        <v>0.00522121909012682</v>
      </c>
      <c r="H12" s="729">
        <v>1913.9009999999998</v>
      </c>
      <c r="I12" s="730">
        <f t="shared" si="3"/>
        <v>-0.014184119241277049</v>
      </c>
      <c r="J12" s="732"/>
    </row>
    <row r="13" spans="1:10" ht="15.75" customHeight="1">
      <c r="A13" s="726" t="s">
        <v>167</v>
      </c>
      <c r="B13" s="727">
        <v>167.281</v>
      </c>
      <c r="C13" s="728">
        <f t="shared" si="0"/>
        <v>0.003865373773725126</v>
      </c>
      <c r="D13" s="729">
        <v>69.95400000000001</v>
      </c>
      <c r="E13" s="730">
        <f t="shared" si="1"/>
        <v>1.3912999971409783</v>
      </c>
      <c r="F13" s="731">
        <v>1362.54</v>
      </c>
      <c r="G13" s="728">
        <f t="shared" si="2"/>
        <v>0.0037705603693228666</v>
      </c>
      <c r="H13" s="729">
        <v>1024.66</v>
      </c>
      <c r="I13" s="730">
        <f t="shared" si="3"/>
        <v>0.3297484043487595</v>
      </c>
      <c r="J13" s="732"/>
    </row>
    <row r="14" spans="1:10" ht="15.75" customHeight="1">
      <c r="A14" s="726" t="s">
        <v>169</v>
      </c>
      <c r="B14" s="727">
        <v>146.672</v>
      </c>
      <c r="C14" s="728">
        <f t="shared" si="0"/>
        <v>0.0033891601684579342</v>
      </c>
      <c r="D14" s="729">
        <v>140.636</v>
      </c>
      <c r="E14" s="730">
        <f t="shared" si="1"/>
        <v>0.04291930942290745</v>
      </c>
      <c r="F14" s="731">
        <v>1288.764</v>
      </c>
      <c r="G14" s="728">
        <f t="shared" si="2"/>
        <v>0.003566399858947271</v>
      </c>
      <c r="H14" s="729">
        <v>2101.459</v>
      </c>
      <c r="I14" s="730">
        <f t="shared" si="3"/>
        <v>-0.38672893451644785</v>
      </c>
      <c r="J14" s="732"/>
    </row>
    <row r="15" spans="1:10" ht="15.75" customHeight="1" thickBot="1">
      <c r="A15" s="726" t="s">
        <v>146</v>
      </c>
      <c r="B15" s="727">
        <v>1506.737</v>
      </c>
      <c r="C15" s="728">
        <f t="shared" si="0"/>
        <v>0.03481627730406487</v>
      </c>
      <c r="D15" s="729">
        <v>1428.354</v>
      </c>
      <c r="E15" s="730">
        <f t="shared" si="1"/>
        <v>0.05487645219602433</v>
      </c>
      <c r="F15" s="731">
        <v>12164.225999999993</v>
      </c>
      <c r="G15" s="728">
        <f t="shared" si="2"/>
        <v>0.03366209320760256</v>
      </c>
      <c r="H15" s="729">
        <v>11059.354000000001</v>
      </c>
      <c r="I15" s="730">
        <f t="shared" si="3"/>
        <v>0.09990384610167946</v>
      </c>
      <c r="J15" s="732"/>
    </row>
    <row r="16" spans="1:10" s="706" customFormat="1" ht="15.75" customHeight="1">
      <c r="A16" s="733" t="s">
        <v>171</v>
      </c>
      <c r="B16" s="734">
        <f>SUM(B17:B26)</f>
        <v>6966.501000000001</v>
      </c>
      <c r="C16" s="735">
        <f t="shared" si="0"/>
        <v>0.16097542613942928</v>
      </c>
      <c r="D16" s="736">
        <f>SUM(D17:D26)</f>
        <v>8100.813</v>
      </c>
      <c r="E16" s="737">
        <f t="shared" si="1"/>
        <v>-0.14002446421118464</v>
      </c>
      <c r="F16" s="734">
        <f>SUM(F17:F26)</f>
        <v>56317.960999999996</v>
      </c>
      <c r="G16" s="738">
        <f t="shared" si="2"/>
        <v>0.15584883513707545</v>
      </c>
      <c r="H16" s="739">
        <f>SUM(H17:H26)</f>
        <v>73017.982</v>
      </c>
      <c r="I16" s="737">
        <f t="shared" si="3"/>
        <v>-0.22871107284230352</v>
      </c>
      <c r="J16" s="740"/>
    </row>
    <row r="17" spans="1:10" ht="15.75" customHeight="1">
      <c r="A17" s="741" t="s">
        <v>174</v>
      </c>
      <c r="B17" s="742">
        <v>1649.074</v>
      </c>
      <c r="C17" s="728">
        <f t="shared" si="0"/>
        <v>0.03810526832414912</v>
      </c>
      <c r="D17" s="743">
        <v>1315.613</v>
      </c>
      <c r="E17" s="730">
        <f t="shared" si="1"/>
        <v>0.2534643546392441</v>
      </c>
      <c r="F17" s="744">
        <v>11028.607</v>
      </c>
      <c r="G17" s="728">
        <f t="shared" si="2"/>
        <v>0.030519491892375086</v>
      </c>
      <c r="H17" s="743">
        <v>12873.677000000007</v>
      </c>
      <c r="I17" s="745">
        <f t="shared" si="3"/>
        <v>-0.14332113505721833</v>
      </c>
      <c r="J17" s="732"/>
    </row>
    <row r="18" spans="1:10" ht="15.75" customHeight="1">
      <c r="A18" s="741" t="s">
        <v>173</v>
      </c>
      <c r="B18" s="742">
        <v>1234.584</v>
      </c>
      <c r="C18" s="728">
        <f t="shared" si="0"/>
        <v>0.028527618887145948</v>
      </c>
      <c r="D18" s="743">
        <v>2979.304</v>
      </c>
      <c r="E18" s="730">
        <f>(B18/D18-1)</f>
        <v>-0.5856132841764385</v>
      </c>
      <c r="F18" s="744">
        <v>13267.89599999999</v>
      </c>
      <c r="G18" s="728">
        <f t="shared" si="2"/>
        <v>0.036716281974765765</v>
      </c>
      <c r="H18" s="743">
        <v>21764.782</v>
      </c>
      <c r="I18" s="745">
        <f>(F18/H18-1)</f>
        <v>-0.3903960995336415</v>
      </c>
      <c r="J18" s="732"/>
    </row>
    <row r="19" spans="1:10" ht="15.75" customHeight="1">
      <c r="A19" s="741" t="s">
        <v>172</v>
      </c>
      <c r="B19" s="742">
        <v>985.7389999999999</v>
      </c>
      <c r="C19" s="728">
        <f t="shared" si="0"/>
        <v>0.0227775400573767</v>
      </c>
      <c r="D19" s="743">
        <v>1031.9969999999998</v>
      </c>
      <c r="E19" s="730">
        <f>(B19/D19-1)</f>
        <v>-0.04482377371252044</v>
      </c>
      <c r="F19" s="744">
        <v>7934.257000000005</v>
      </c>
      <c r="G19" s="728">
        <f t="shared" si="2"/>
        <v>0.021956489353870387</v>
      </c>
      <c r="H19" s="743">
        <v>10296.344000000001</v>
      </c>
      <c r="I19" s="745">
        <f>(F19/H19-1)</f>
        <v>-0.2294102644589182</v>
      </c>
      <c r="J19" s="732"/>
    </row>
    <row r="20" spans="1:10" ht="15.75" customHeight="1">
      <c r="A20" s="741" t="s">
        <v>181</v>
      </c>
      <c r="B20" s="742">
        <v>534.409</v>
      </c>
      <c r="C20" s="728">
        <f t="shared" si="0"/>
        <v>0.012348626162222074</v>
      </c>
      <c r="D20" s="743">
        <v>429.507</v>
      </c>
      <c r="E20" s="730">
        <f t="shared" si="1"/>
        <v>0.24423816142693822</v>
      </c>
      <c r="F20" s="744">
        <v>4472.259</v>
      </c>
      <c r="G20" s="728">
        <f t="shared" si="2"/>
        <v>0.012376093580186646</v>
      </c>
      <c r="H20" s="743">
        <v>5631.146000000002</v>
      </c>
      <c r="I20" s="745">
        <f t="shared" si="3"/>
        <v>-0.20579949445459256</v>
      </c>
      <c r="J20" s="732"/>
    </row>
    <row r="21" spans="1:10" ht="15.75" customHeight="1">
      <c r="A21" s="741" t="s">
        <v>175</v>
      </c>
      <c r="B21" s="742">
        <v>486.945</v>
      </c>
      <c r="C21" s="728">
        <f t="shared" si="0"/>
        <v>0.011251872192577648</v>
      </c>
      <c r="D21" s="743">
        <v>404.248</v>
      </c>
      <c r="E21" s="730">
        <f t="shared" si="1"/>
        <v>0.20456996695098062</v>
      </c>
      <c r="F21" s="744">
        <v>3866.9109999999996</v>
      </c>
      <c r="G21" s="728">
        <f t="shared" si="2"/>
        <v>0.010700912537098841</v>
      </c>
      <c r="H21" s="743">
        <v>3789.8680000000004</v>
      </c>
      <c r="I21" s="745">
        <f t="shared" si="3"/>
        <v>0.02032867635495461</v>
      </c>
      <c r="J21" s="732"/>
    </row>
    <row r="22" spans="1:10" ht="15.75" customHeight="1">
      <c r="A22" s="741" t="s">
        <v>236</v>
      </c>
      <c r="B22" s="742">
        <v>476.55100000000004</v>
      </c>
      <c r="C22" s="728">
        <f t="shared" si="0"/>
        <v>0.011011697307180629</v>
      </c>
      <c r="D22" s="743">
        <v>467.44100000000003</v>
      </c>
      <c r="E22" s="730">
        <f>(B22/D22-1)</f>
        <v>0.01948909060180859</v>
      </c>
      <c r="F22" s="744">
        <v>4138.107000000001</v>
      </c>
      <c r="G22" s="728">
        <f t="shared" si="2"/>
        <v>0.011451393910063222</v>
      </c>
      <c r="H22" s="743">
        <v>5559.753</v>
      </c>
      <c r="I22" s="745">
        <f aca="true" t="shared" si="4" ref="I22:I45">(F22/H22-1)</f>
        <v>-0.2557030860903351</v>
      </c>
      <c r="J22" s="732"/>
    </row>
    <row r="23" spans="1:10" ht="15.75" customHeight="1">
      <c r="A23" s="741" t="s">
        <v>177</v>
      </c>
      <c r="B23" s="742">
        <v>396.152</v>
      </c>
      <c r="C23" s="728">
        <f t="shared" si="0"/>
        <v>0.009153911987666</v>
      </c>
      <c r="D23" s="743">
        <v>352.28299999999996</v>
      </c>
      <c r="E23" s="730">
        <f>(B23/D23-1)</f>
        <v>0.12452772344961294</v>
      </c>
      <c r="F23" s="744">
        <v>3371.6309999999994</v>
      </c>
      <c r="G23" s="728">
        <f t="shared" si="2"/>
        <v>0.009330322947275253</v>
      </c>
      <c r="H23" s="743">
        <v>3237.2569999999987</v>
      </c>
      <c r="I23" s="745">
        <f t="shared" si="4"/>
        <v>0.041508598174318845</v>
      </c>
      <c r="J23" s="732"/>
    </row>
    <row r="24" spans="1:10" ht="15.75" customHeight="1">
      <c r="A24" s="741" t="s">
        <v>176</v>
      </c>
      <c r="B24" s="742">
        <v>298.411</v>
      </c>
      <c r="C24" s="728">
        <f t="shared" si="0"/>
        <v>0.006895403860516667</v>
      </c>
      <c r="D24" s="743">
        <v>491.09</v>
      </c>
      <c r="E24" s="730">
        <f>(B24/D24-1)</f>
        <v>-0.39234967113970964</v>
      </c>
      <c r="F24" s="744">
        <v>2454.5469999999987</v>
      </c>
      <c r="G24" s="728">
        <f t="shared" si="2"/>
        <v>0.006792474087249056</v>
      </c>
      <c r="H24" s="743">
        <v>4314.423000000001</v>
      </c>
      <c r="I24" s="745">
        <f t="shared" si="4"/>
        <v>-0.43108336850605555</v>
      </c>
      <c r="J24" s="732"/>
    </row>
    <row r="25" spans="1:10" ht="15.75" customHeight="1">
      <c r="A25" s="741" t="s">
        <v>178</v>
      </c>
      <c r="B25" s="742">
        <v>212.65800000000002</v>
      </c>
      <c r="C25" s="728">
        <f t="shared" si="0"/>
        <v>0.004913903288316293</v>
      </c>
      <c r="D25" s="743">
        <v>286.796</v>
      </c>
      <c r="E25" s="730">
        <f>(B25/D25-1)</f>
        <v>-0.25850430270994007</v>
      </c>
      <c r="F25" s="744">
        <v>2060.775999999999</v>
      </c>
      <c r="G25" s="728">
        <f t="shared" si="2"/>
        <v>0.005702790608460445</v>
      </c>
      <c r="H25" s="743">
        <v>1850.3520000000003</v>
      </c>
      <c r="I25" s="745">
        <f t="shared" si="4"/>
        <v>0.11372106496493561</v>
      </c>
      <c r="J25" s="732"/>
    </row>
    <row r="26" spans="1:10" ht="15.75" customHeight="1" thickBot="1">
      <c r="A26" s="741" t="s">
        <v>146</v>
      </c>
      <c r="B26" s="742">
        <v>691.9780000000002</v>
      </c>
      <c r="C26" s="728">
        <f t="shared" si="0"/>
        <v>0.015989584072278178</v>
      </c>
      <c r="D26" s="743">
        <v>342.534</v>
      </c>
      <c r="E26" s="730">
        <f>(B26/D26-1)</f>
        <v>1.0201731798887121</v>
      </c>
      <c r="F26" s="744">
        <v>3722.97</v>
      </c>
      <c r="G26" s="728">
        <f t="shared" si="2"/>
        <v>0.010302584245730733</v>
      </c>
      <c r="H26" s="743">
        <v>3700.38</v>
      </c>
      <c r="I26" s="745">
        <f t="shared" si="4"/>
        <v>0.006104778428161373</v>
      </c>
      <c r="J26" s="732"/>
    </row>
    <row r="27" spans="1:10" s="706" customFormat="1" ht="15.75" customHeight="1">
      <c r="A27" s="733" t="s">
        <v>183</v>
      </c>
      <c r="B27" s="734">
        <f>SUM(B28:B33)</f>
        <v>3811.496</v>
      </c>
      <c r="C27" s="738">
        <f t="shared" si="0"/>
        <v>0.08807250480962107</v>
      </c>
      <c r="D27" s="746">
        <f>SUM(D28:D33)</f>
        <v>3388.046</v>
      </c>
      <c r="E27" s="737">
        <f aca="true" t="shared" si="5" ref="E27:E42">(B27/D27-1)</f>
        <v>0.12498354508764065</v>
      </c>
      <c r="F27" s="739">
        <f>SUM(F28:F33)</f>
        <v>31779.76800000001</v>
      </c>
      <c r="G27" s="738">
        <f t="shared" si="2"/>
        <v>0.0879442319249894</v>
      </c>
      <c r="H27" s="746">
        <f>SUM(H28:H33)</f>
        <v>32466.840000000004</v>
      </c>
      <c r="I27" s="737">
        <f t="shared" si="4"/>
        <v>-0.021162268948871965</v>
      </c>
      <c r="J27" s="740"/>
    </row>
    <row r="28" spans="1:10" ht="15.75" customHeight="1">
      <c r="A28" s="726" t="s">
        <v>237</v>
      </c>
      <c r="B28" s="727">
        <v>1691.594</v>
      </c>
      <c r="C28" s="728">
        <f t="shared" si="0"/>
        <v>0.03908778093980058</v>
      </c>
      <c r="D28" s="729">
        <v>1565.494</v>
      </c>
      <c r="E28" s="730">
        <f t="shared" si="5"/>
        <v>0.08054965397503921</v>
      </c>
      <c r="F28" s="731">
        <v>13180.852000000003</v>
      </c>
      <c r="G28" s="728">
        <f t="shared" si="2"/>
        <v>0.036475404894615975</v>
      </c>
      <c r="H28" s="729">
        <v>13951.923</v>
      </c>
      <c r="I28" s="730">
        <f t="shared" si="4"/>
        <v>-0.05526628838189529</v>
      </c>
      <c r="J28" s="732"/>
    </row>
    <row r="29" spans="1:10" ht="15.75" customHeight="1">
      <c r="A29" s="726" t="s">
        <v>184</v>
      </c>
      <c r="B29" s="727">
        <v>660.417</v>
      </c>
      <c r="C29" s="728">
        <f t="shared" si="0"/>
        <v>0.015260301836563786</v>
      </c>
      <c r="D29" s="729">
        <v>882.8980000000001</v>
      </c>
      <c r="E29" s="730">
        <f>(B29/D29-1)</f>
        <v>-0.25198947103742453</v>
      </c>
      <c r="F29" s="731">
        <v>5461.737</v>
      </c>
      <c r="G29" s="728">
        <f t="shared" si="2"/>
        <v>0.015114278538512166</v>
      </c>
      <c r="H29" s="729">
        <v>6685.841</v>
      </c>
      <c r="I29" s="730">
        <f t="shared" si="4"/>
        <v>-0.18308900854806454</v>
      </c>
      <c r="J29" s="732"/>
    </row>
    <row r="30" spans="1:10" ht="15.75" customHeight="1">
      <c r="A30" s="726" t="s">
        <v>238</v>
      </c>
      <c r="B30" s="727">
        <v>450.758</v>
      </c>
      <c r="C30" s="728">
        <f t="shared" si="0"/>
        <v>0.010415696651124696</v>
      </c>
      <c r="D30" s="729">
        <v>398.895</v>
      </c>
      <c r="E30" s="730">
        <f>(B30/D30-1)</f>
        <v>0.130016671053786</v>
      </c>
      <c r="F30" s="731">
        <v>4947.804</v>
      </c>
      <c r="G30" s="728">
        <f t="shared" si="2"/>
        <v>0.013692070454868963</v>
      </c>
      <c r="H30" s="729">
        <v>3549.9170000000013</v>
      </c>
      <c r="I30" s="730">
        <f t="shared" si="4"/>
        <v>0.39378019260731967</v>
      </c>
      <c r="J30" s="732"/>
    </row>
    <row r="31" spans="1:10" ht="15.75" customHeight="1">
      <c r="A31" s="726" t="s">
        <v>185</v>
      </c>
      <c r="B31" s="727">
        <v>348.724</v>
      </c>
      <c r="C31" s="728">
        <f t="shared" si="0"/>
        <v>0.008057989872540939</v>
      </c>
      <c r="D31" s="729">
        <v>288.518</v>
      </c>
      <c r="E31" s="730">
        <f>(B31/D31-1)</f>
        <v>0.2086732890148968</v>
      </c>
      <c r="F31" s="731">
        <v>2670.4810000000007</v>
      </c>
      <c r="G31" s="728">
        <f t="shared" si="2"/>
        <v>0.007390028788607821</v>
      </c>
      <c r="H31" s="729">
        <v>2789.2250000000004</v>
      </c>
      <c r="I31" s="730">
        <f t="shared" si="4"/>
        <v>-0.042572399143131046</v>
      </c>
      <c r="J31" s="732"/>
    </row>
    <row r="32" spans="1:10" ht="15.75" customHeight="1">
      <c r="A32" s="726" t="s">
        <v>186</v>
      </c>
      <c r="B32" s="727">
        <v>160.945</v>
      </c>
      <c r="C32" s="728">
        <f t="shared" si="0"/>
        <v>0.003718967378316667</v>
      </c>
      <c r="D32" s="729">
        <v>23.613</v>
      </c>
      <c r="E32" s="730">
        <f t="shared" si="5"/>
        <v>5.815948841739719</v>
      </c>
      <c r="F32" s="731">
        <v>547.258</v>
      </c>
      <c r="G32" s="728">
        <f t="shared" si="2"/>
        <v>0.0015144284399686567</v>
      </c>
      <c r="H32" s="729">
        <v>254.34100000000004</v>
      </c>
      <c r="I32" s="730">
        <f t="shared" si="4"/>
        <v>1.1516703952567613</v>
      </c>
      <c r="J32" s="732"/>
    </row>
    <row r="33" spans="1:10" ht="15.75" customHeight="1" thickBot="1">
      <c r="A33" s="726" t="s">
        <v>146</v>
      </c>
      <c r="B33" s="727">
        <v>499.05800000000005</v>
      </c>
      <c r="C33" s="728">
        <f t="shared" si="0"/>
        <v>0.011531768131274408</v>
      </c>
      <c r="D33" s="729">
        <v>228.628</v>
      </c>
      <c r="E33" s="730">
        <f>(B33/D33-1)</f>
        <v>1.182838497471876</v>
      </c>
      <c r="F33" s="731">
        <v>4971.636000000004</v>
      </c>
      <c r="G33" s="728">
        <f t="shared" si="2"/>
        <v>0.013758020808415808</v>
      </c>
      <c r="H33" s="729">
        <v>5235.592999999999</v>
      </c>
      <c r="I33" s="730">
        <f t="shared" si="4"/>
        <v>-0.050415874572373176</v>
      </c>
      <c r="J33" s="732"/>
    </row>
    <row r="34" spans="1:10" s="706" customFormat="1" ht="15.75" customHeight="1">
      <c r="A34" s="733" t="s">
        <v>189</v>
      </c>
      <c r="B34" s="734">
        <f>SUM(B35:B40)</f>
        <v>4944.205</v>
      </c>
      <c r="C34" s="738">
        <f t="shared" si="0"/>
        <v>0.11424609094231046</v>
      </c>
      <c r="D34" s="746">
        <f>SUM(D35:D40)</f>
        <v>5199.647</v>
      </c>
      <c r="E34" s="737">
        <f t="shared" si="5"/>
        <v>-0.04912679649214646</v>
      </c>
      <c r="F34" s="739">
        <f>SUM(F35:F40)</f>
        <v>38369.38</v>
      </c>
      <c r="G34" s="738">
        <f t="shared" si="2"/>
        <v>0.10617968178804982</v>
      </c>
      <c r="H34" s="746">
        <f>SUM(H35:H40)</f>
        <v>45502.23699999999</v>
      </c>
      <c r="I34" s="737">
        <f t="shared" si="4"/>
        <v>-0.15675838091212946</v>
      </c>
      <c r="J34" s="740"/>
    </row>
    <row r="35" spans="1:10" ht="15.75" customHeight="1">
      <c r="A35" s="726" t="s">
        <v>190</v>
      </c>
      <c r="B35" s="727">
        <v>2949.0469999999996</v>
      </c>
      <c r="C35" s="728">
        <f t="shared" si="0"/>
        <v>0.06814383541037393</v>
      </c>
      <c r="D35" s="729">
        <v>2647.543</v>
      </c>
      <c r="E35" s="730">
        <f t="shared" si="5"/>
        <v>0.11388068106920235</v>
      </c>
      <c r="F35" s="731">
        <v>20821.846999999998</v>
      </c>
      <c r="G35" s="728">
        <f t="shared" si="2"/>
        <v>0.05762034957821731</v>
      </c>
      <c r="H35" s="729">
        <v>23116.63599999999</v>
      </c>
      <c r="I35" s="730">
        <f t="shared" si="4"/>
        <v>-0.09927002354494807</v>
      </c>
      <c r="J35" s="732"/>
    </row>
    <row r="36" spans="1:10" ht="15.75" customHeight="1">
      <c r="A36" s="726" t="s">
        <v>191</v>
      </c>
      <c r="B36" s="727">
        <v>1198.507</v>
      </c>
      <c r="C36" s="728">
        <f t="shared" si="0"/>
        <v>0.02769398512339106</v>
      </c>
      <c r="D36" s="729">
        <v>1501.7180000000003</v>
      </c>
      <c r="E36" s="730">
        <f>(B36/D36-1)</f>
        <v>-0.2019094130855461</v>
      </c>
      <c r="F36" s="731">
        <v>11873.277</v>
      </c>
      <c r="G36" s="728">
        <f t="shared" si="2"/>
        <v>0.03285694930805165</v>
      </c>
      <c r="H36" s="729">
        <v>12601.690999999995</v>
      </c>
      <c r="I36" s="730">
        <f t="shared" si="4"/>
        <v>-0.05780287740748413</v>
      </c>
      <c r="J36" s="732"/>
    </row>
    <row r="37" spans="1:10" ht="15.75" customHeight="1">
      <c r="A37" s="726" t="s">
        <v>194</v>
      </c>
      <c r="B37" s="727">
        <v>282.943</v>
      </c>
      <c r="C37" s="728">
        <f t="shared" si="0"/>
        <v>0.006537983702028971</v>
      </c>
      <c r="D37" s="729">
        <v>334.49899999999997</v>
      </c>
      <c r="E37" s="730">
        <f>(B37/D37-1)</f>
        <v>-0.15412901084906083</v>
      </c>
      <c r="F37" s="731">
        <v>1628.546</v>
      </c>
      <c r="G37" s="728">
        <f t="shared" si="2"/>
        <v>0.004506679442232358</v>
      </c>
      <c r="H37" s="729">
        <v>3108.4229999999993</v>
      </c>
      <c r="I37" s="730">
        <f t="shared" si="4"/>
        <v>-0.476086105398139</v>
      </c>
      <c r="J37" s="732"/>
    </row>
    <row r="38" spans="1:10" ht="15.75" customHeight="1">
      <c r="A38" s="726" t="s">
        <v>193</v>
      </c>
      <c r="B38" s="727">
        <v>158.346</v>
      </c>
      <c r="C38" s="728">
        <f t="shared" si="0"/>
        <v>0.003658912103432421</v>
      </c>
      <c r="D38" s="729">
        <v>125.856</v>
      </c>
      <c r="E38" s="730">
        <f>(B38/D38-1)</f>
        <v>0.25815217391304346</v>
      </c>
      <c r="F38" s="731">
        <v>909.842</v>
      </c>
      <c r="G38" s="728">
        <f t="shared" si="2"/>
        <v>0.0025178080552097225</v>
      </c>
      <c r="H38" s="729">
        <v>1114.857</v>
      </c>
      <c r="I38" s="730">
        <f t="shared" si="4"/>
        <v>-0.18389353970957711</v>
      </c>
      <c r="J38" s="732"/>
    </row>
    <row r="39" spans="1:10" ht="15.75" customHeight="1">
      <c r="A39" s="726" t="s">
        <v>192</v>
      </c>
      <c r="B39" s="727">
        <v>29.284</v>
      </c>
      <c r="C39" s="728">
        <f t="shared" si="0"/>
        <v>0.0006766674373644741</v>
      </c>
      <c r="D39" s="729">
        <v>121.148</v>
      </c>
      <c r="E39" s="730">
        <f t="shared" si="5"/>
        <v>-0.7582791296595899</v>
      </c>
      <c r="F39" s="731">
        <v>895.9719999999999</v>
      </c>
      <c r="G39" s="728">
        <f t="shared" si="2"/>
        <v>0.0024794255693212286</v>
      </c>
      <c r="H39" s="729">
        <v>1224.1209999999994</v>
      </c>
      <c r="I39" s="730">
        <f t="shared" si="4"/>
        <v>-0.26806908794146955</v>
      </c>
      <c r="J39" s="732"/>
    </row>
    <row r="40" spans="1:10" ht="15.75" customHeight="1" thickBot="1">
      <c r="A40" s="726" t="s">
        <v>146</v>
      </c>
      <c r="B40" s="727">
        <v>326.078</v>
      </c>
      <c r="C40" s="728">
        <f t="shared" si="0"/>
        <v>0.007534707165719607</v>
      </c>
      <c r="D40" s="729">
        <v>468.88300000000004</v>
      </c>
      <c r="E40" s="730">
        <f>(B40/D40-1)</f>
        <v>-0.3045642516363358</v>
      </c>
      <c r="F40" s="731">
        <v>2239.896000000001</v>
      </c>
      <c r="G40" s="728">
        <f t="shared" si="2"/>
        <v>0.006198469835017552</v>
      </c>
      <c r="H40" s="729">
        <v>4336.509</v>
      </c>
      <c r="I40" s="730">
        <f t="shared" si="4"/>
        <v>-0.4834794531730475</v>
      </c>
      <c r="J40" s="732"/>
    </row>
    <row r="41" spans="1:10" s="706" customFormat="1" ht="15.75" customHeight="1">
      <c r="A41" s="733" t="s">
        <v>197</v>
      </c>
      <c r="B41" s="734">
        <f>SUM(B42:B44)</f>
        <v>1034.4180000000001</v>
      </c>
      <c r="C41" s="738">
        <f>(B41/$B$6)</f>
        <v>0.02390236911704974</v>
      </c>
      <c r="D41" s="746">
        <f>SUM(D42:D44)</f>
        <v>3594.559</v>
      </c>
      <c r="E41" s="737">
        <f t="shared" si="5"/>
        <v>-0.7122267293428762</v>
      </c>
      <c r="F41" s="739">
        <f>SUM(F42:F44)</f>
        <v>9407.738000000001</v>
      </c>
      <c r="G41" s="738">
        <f>(F41/$F$6)</f>
        <v>0.0260340570315534</v>
      </c>
      <c r="H41" s="746">
        <f>SUM(H42:H44)</f>
        <v>27691.057999999997</v>
      </c>
      <c r="I41" s="737">
        <f t="shared" si="4"/>
        <v>-0.6602607961024818</v>
      </c>
      <c r="J41" s="740"/>
    </row>
    <row r="42" spans="1:10" ht="15.75" customHeight="1">
      <c r="A42" s="726" t="s">
        <v>200</v>
      </c>
      <c r="B42" s="727">
        <v>748.263</v>
      </c>
      <c r="C42" s="728">
        <f>(B42/$B$6)</f>
        <v>0.017290165506237316</v>
      </c>
      <c r="D42" s="729">
        <v>1681.91</v>
      </c>
      <c r="E42" s="730">
        <f t="shared" si="5"/>
        <v>-0.5551111533910851</v>
      </c>
      <c r="F42" s="731">
        <v>5888.6680000000015</v>
      </c>
      <c r="G42" s="728">
        <f>(F42/$F$6)</f>
        <v>0.016295725768711196</v>
      </c>
      <c r="H42" s="747">
        <v>16520.052</v>
      </c>
      <c r="I42" s="730">
        <f t="shared" si="4"/>
        <v>-0.643544221289376</v>
      </c>
      <c r="J42" s="732"/>
    </row>
    <row r="43" spans="1:10" ht="15.75" customHeight="1">
      <c r="A43" s="726" t="s">
        <v>199</v>
      </c>
      <c r="B43" s="727">
        <v>205.062</v>
      </c>
      <c r="C43" s="728">
        <f>(B43/$B$6)</f>
        <v>0.004738381984730016</v>
      </c>
      <c r="D43" s="729">
        <v>304.965</v>
      </c>
      <c r="E43" s="730">
        <f>(B43/D43-1)</f>
        <v>-0.3275884117849588</v>
      </c>
      <c r="F43" s="731">
        <v>1307.157</v>
      </c>
      <c r="G43" s="728">
        <f>(F43/$F$6)</f>
        <v>0.0036172988541128847</v>
      </c>
      <c r="H43" s="747">
        <v>2405.3880000000004</v>
      </c>
      <c r="I43" s="730">
        <f t="shared" si="4"/>
        <v>-0.45657124754925205</v>
      </c>
      <c r="J43" s="732"/>
    </row>
    <row r="44" spans="1:10" ht="15.75" customHeight="1" thickBot="1">
      <c r="A44" s="726" t="s">
        <v>146</v>
      </c>
      <c r="B44" s="727">
        <v>81.093</v>
      </c>
      <c r="C44" s="728">
        <f>(B44/$B$6)</f>
        <v>0.0018738216260824102</v>
      </c>
      <c r="D44" s="729">
        <v>1607.684</v>
      </c>
      <c r="E44" s="730">
        <f>(B44/D44-1)</f>
        <v>-0.9495591173389796</v>
      </c>
      <c r="F44" s="731">
        <v>2211.913</v>
      </c>
      <c r="G44" s="728">
        <f>(F44/$F$6)</f>
        <v>0.006121032408729321</v>
      </c>
      <c r="H44" s="747">
        <v>8765.618</v>
      </c>
      <c r="I44" s="730">
        <f t="shared" si="4"/>
        <v>-0.7476603475077286</v>
      </c>
      <c r="J44" s="732"/>
    </row>
    <row r="45" spans="1:10" ht="15.75" customHeight="1" thickBot="1">
      <c r="A45" s="748" t="s">
        <v>203</v>
      </c>
      <c r="B45" s="749">
        <v>97.704</v>
      </c>
      <c r="C45" s="750">
        <f>(B45/$B$6)</f>
        <v>0.002257653165559984</v>
      </c>
      <c r="D45" s="751">
        <v>30.554000000000002</v>
      </c>
      <c r="E45" s="752">
        <f>(B45/D45-1)</f>
        <v>2.197748249001767</v>
      </c>
      <c r="F45" s="749">
        <v>416.66399999999976</v>
      </c>
      <c r="G45" s="750">
        <f>(F45/$F$6)</f>
        <v>0.0011530353352734906</v>
      </c>
      <c r="H45" s="751">
        <v>378.883</v>
      </c>
      <c r="I45" s="752">
        <f t="shared" si="4"/>
        <v>0.09971679911740505</v>
      </c>
      <c r="J45" s="732"/>
    </row>
    <row r="46" ht="14.25">
      <c r="A46" s="226" t="s">
        <v>239</v>
      </c>
    </row>
    <row r="47" ht="14.25">
      <c r="A47" s="226" t="s">
        <v>65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46:I65536 E46:E65536 G4:G5 C4:C5 I3:I5 E3:E5">
    <cfRule type="cellIs" priority="1" dxfId="0" operator="lessThan" stopIfTrue="1">
      <formula>0</formula>
    </cfRule>
  </conditionalFormatting>
  <conditionalFormatting sqref="E6:E45 I6:I45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23" right="0.24" top="0.26" bottom="0.2" header="0.25" footer="0.18"/>
  <pageSetup horizontalDpi="600" verticalDpi="6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="92" zoomScaleNormal="92" zoomScalePageLayoutView="0" workbookViewId="0" topLeftCell="C2">
      <selection activeCell="S21" sqref="S21"/>
    </sheetView>
  </sheetViews>
  <sheetFormatPr defaultColWidth="9.140625" defaultRowHeight="12.75"/>
  <cols>
    <col min="1" max="1" width="21.8515625" style="753" customWidth="1"/>
    <col min="2" max="2" width="8.421875" style="753" bestFit="1" customWidth="1"/>
    <col min="3" max="3" width="9.28125" style="753" bestFit="1" customWidth="1"/>
    <col min="4" max="4" width="8.421875" style="753" customWidth="1"/>
    <col min="5" max="5" width="10.8515625" style="753" bestFit="1" customWidth="1"/>
    <col min="6" max="6" width="8.421875" style="753" bestFit="1" customWidth="1"/>
    <col min="7" max="7" width="9.28125" style="753" bestFit="1" customWidth="1"/>
    <col min="8" max="8" width="8.421875" style="753" bestFit="1" customWidth="1"/>
    <col min="9" max="9" width="9.28125" style="753" customWidth="1"/>
    <col min="10" max="10" width="10.00390625" style="753" customWidth="1"/>
    <col min="11" max="11" width="9.8515625" style="753" customWidth="1"/>
    <col min="12" max="12" width="9.00390625" style="753" customWidth="1"/>
    <col min="13" max="13" width="10.8515625" style="753" bestFit="1" customWidth="1"/>
    <col min="14" max="14" width="9.140625" style="753" customWidth="1"/>
    <col min="15" max="15" width="10.00390625" style="753" customWidth="1"/>
    <col min="16" max="16" width="9.28125" style="753" customWidth="1"/>
    <col min="17" max="17" width="9.7109375" style="753" customWidth="1"/>
    <col min="18" max="16384" width="9.140625" style="753" customWidth="1"/>
  </cols>
  <sheetData>
    <row r="1" spans="16:17" ht="18.75" thickBot="1">
      <c r="P1" s="754" t="s">
        <v>0</v>
      </c>
      <c r="Q1" s="755"/>
    </row>
    <row r="2" ht="6" customHeight="1" thickBot="1"/>
    <row r="3" spans="1:17" ht="24" customHeight="1" thickBot="1">
      <c r="A3" s="756" t="s">
        <v>240</v>
      </c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  <c r="Q3" s="758"/>
    </row>
    <row r="4" spans="1:17" ht="15.75" customHeight="1" thickBot="1">
      <c r="A4" s="759" t="s">
        <v>206</v>
      </c>
      <c r="B4" s="760" t="s">
        <v>39</v>
      </c>
      <c r="C4" s="761"/>
      <c r="D4" s="761"/>
      <c r="E4" s="761"/>
      <c r="F4" s="761"/>
      <c r="G4" s="761"/>
      <c r="H4" s="761"/>
      <c r="I4" s="762"/>
      <c r="J4" s="760" t="s">
        <v>40</v>
      </c>
      <c r="K4" s="761"/>
      <c r="L4" s="761"/>
      <c r="M4" s="761"/>
      <c r="N4" s="761"/>
      <c r="O4" s="761"/>
      <c r="P4" s="761"/>
      <c r="Q4" s="762"/>
    </row>
    <row r="5" spans="1:17" s="770" customFormat="1" ht="26.25" customHeight="1">
      <c r="A5" s="763"/>
      <c r="B5" s="764" t="s">
        <v>41</v>
      </c>
      <c r="C5" s="765"/>
      <c r="D5" s="765"/>
      <c r="E5" s="766" t="s">
        <v>42</v>
      </c>
      <c r="F5" s="764" t="s">
        <v>43</v>
      </c>
      <c r="G5" s="765"/>
      <c r="H5" s="765"/>
      <c r="I5" s="767" t="s">
        <v>44</v>
      </c>
      <c r="J5" s="768" t="s">
        <v>207</v>
      </c>
      <c r="K5" s="769"/>
      <c r="L5" s="769"/>
      <c r="M5" s="766" t="s">
        <v>42</v>
      </c>
      <c r="N5" s="768" t="s">
        <v>208</v>
      </c>
      <c r="O5" s="769"/>
      <c r="P5" s="769"/>
      <c r="Q5" s="766" t="s">
        <v>44</v>
      </c>
    </row>
    <row r="6" spans="1:17" s="776" customFormat="1" ht="14.25" thickBot="1">
      <c r="A6" s="771"/>
      <c r="B6" s="772" t="s">
        <v>14</v>
      </c>
      <c r="C6" s="773" t="s">
        <v>15</v>
      </c>
      <c r="D6" s="773" t="s">
        <v>13</v>
      </c>
      <c r="E6" s="774"/>
      <c r="F6" s="772" t="s">
        <v>14</v>
      </c>
      <c r="G6" s="773" t="s">
        <v>15</v>
      </c>
      <c r="H6" s="773" t="s">
        <v>13</v>
      </c>
      <c r="I6" s="775"/>
      <c r="J6" s="772" t="s">
        <v>14</v>
      </c>
      <c r="K6" s="773" t="s">
        <v>15</v>
      </c>
      <c r="L6" s="773" t="s">
        <v>13</v>
      </c>
      <c r="M6" s="774"/>
      <c r="N6" s="772" t="s">
        <v>14</v>
      </c>
      <c r="O6" s="773" t="s">
        <v>15</v>
      </c>
      <c r="P6" s="773" t="s">
        <v>13</v>
      </c>
      <c r="Q6" s="774"/>
    </row>
    <row r="7" spans="1:17" s="783" customFormat="1" ht="18" customHeight="1" thickBot="1">
      <c r="A7" s="777" t="s">
        <v>4</v>
      </c>
      <c r="B7" s="778">
        <f>B8+B12+B20+B27+B32+B36</f>
        <v>26789.119999999995</v>
      </c>
      <c r="C7" s="779">
        <f>C8+C12+C20+C27+C32+C36</f>
        <v>16487.678</v>
      </c>
      <c r="D7" s="780">
        <f aca="true" t="shared" si="0" ref="D7:D13">C7+B7</f>
        <v>43276.797999999995</v>
      </c>
      <c r="E7" s="781">
        <f aca="true" t="shared" si="1" ref="E7:E36">D7/$D$7</f>
        <v>1</v>
      </c>
      <c r="F7" s="778">
        <f>F8+F12+F20+F27+F32+F36</f>
        <v>26159.898999999994</v>
      </c>
      <c r="G7" s="779">
        <f>G8+G12+G20+G27+G32+G36</f>
        <v>16647.113000000005</v>
      </c>
      <c r="H7" s="780">
        <f aca="true" t="shared" si="2" ref="H7:H13">G7+F7</f>
        <v>42807.012</v>
      </c>
      <c r="I7" s="782">
        <f>IF(ISERROR(D7/H7-1),"         /0",(D7/H7-1))</f>
        <v>0.010974510437682383</v>
      </c>
      <c r="J7" s="778">
        <f>J8+J12+J20+J27+J32+J36</f>
        <v>235990.337</v>
      </c>
      <c r="K7" s="779">
        <f>K8+K12+K20+K27+K32+K36</f>
        <v>125372.39600000001</v>
      </c>
      <c r="L7" s="780">
        <f aca="true" t="shared" si="3" ref="L7:L13">K7+J7</f>
        <v>361362.733</v>
      </c>
      <c r="M7" s="781">
        <f aca="true" t="shared" si="4" ref="M7:M36">L7/$L$7</f>
        <v>1</v>
      </c>
      <c r="N7" s="778">
        <f>N8+N12+N20+N27+N32+N36</f>
        <v>267092.533</v>
      </c>
      <c r="O7" s="779">
        <f>O8+O12+O20+O27+O32+O36</f>
        <v>158379.34799999997</v>
      </c>
      <c r="P7" s="780">
        <f aca="true" t="shared" si="5" ref="P7:P13">O7+N7</f>
        <v>425471.88099999994</v>
      </c>
      <c r="Q7" s="782">
        <f aca="true" t="shared" si="6" ref="Q7:Q19">IF(ISERROR(L7/P7-1),"         /0",(L7/P7-1))</f>
        <v>-0.1506777553649895</v>
      </c>
    </row>
    <row r="8" spans="1:17" s="789" customFormat="1" ht="18" customHeight="1">
      <c r="A8" s="784" t="s">
        <v>209</v>
      </c>
      <c r="B8" s="785">
        <f>SUM(B9:B11)</f>
        <v>17661.014</v>
      </c>
      <c r="C8" s="786">
        <f>SUM(C9:C11)</f>
        <v>8761.46</v>
      </c>
      <c r="D8" s="786">
        <f t="shared" si="0"/>
        <v>26422.474</v>
      </c>
      <c r="E8" s="787">
        <f t="shared" si="1"/>
        <v>0.6105459558260294</v>
      </c>
      <c r="F8" s="785">
        <f>SUM(F9:F11)</f>
        <v>14625.711999999998</v>
      </c>
      <c r="G8" s="786">
        <f>SUM(G9:G11)</f>
        <v>7867.681000000001</v>
      </c>
      <c r="H8" s="786">
        <f t="shared" si="2"/>
        <v>22493.393</v>
      </c>
      <c r="I8" s="788">
        <f aca="true" t="shared" si="7" ref="I8:I13">IF(ISERROR(D8/H8-1),"         /0",(D8/H8-1))</f>
        <v>0.1746771151866684</v>
      </c>
      <c r="J8" s="785">
        <f>SUM(J9:J11)</f>
        <v>157371.942</v>
      </c>
      <c r="K8" s="786">
        <f>SUM(K9:K11)</f>
        <v>67699.27999999998</v>
      </c>
      <c r="L8" s="786">
        <f t="shared" si="3"/>
        <v>225071.222</v>
      </c>
      <c r="M8" s="787">
        <f t="shared" si="4"/>
        <v>0.6228401587830585</v>
      </c>
      <c r="N8" s="785">
        <f>SUM(N9:N11)</f>
        <v>165231.531</v>
      </c>
      <c r="O8" s="786">
        <f>SUM(O9:O11)</f>
        <v>81183.34999999996</v>
      </c>
      <c r="P8" s="786">
        <f t="shared" si="5"/>
        <v>246414.88099999994</v>
      </c>
      <c r="Q8" s="788">
        <f t="shared" si="6"/>
        <v>-0.08661676159079013</v>
      </c>
    </row>
    <row r="9" spans="1:17" ht="18" customHeight="1">
      <c r="A9" s="790" t="s">
        <v>210</v>
      </c>
      <c r="B9" s="791">
        <v>17372.391</v>
      </c>
      <c r="C9" s="792">
        <v>8362.346</v>
      </c>
      <c r="D9" s="792">
        <f t="shared" si="0"/>
        <v>25734.737</v>
      </c>
      <c r="E9" s="793">
        <f t="shared" si="1"/>
        <v>0.5946543688375467</v>
      </c>
      <c r="F9" s="791">
        <v>14280.744999999999</v>
      </c>
      <c r="G9" s="792">
        <v>7369.746000000001</v>
      </c>
      <c r="H9" s="792">
        <f t="shared" si="2"/>
        <v>21650.491</v>
      </c>
      <c r="I9" s="794">
        <f t="shared" si="7"/>
        <v>0.18864449771601022</v>
      </c>
      <c r="J9" s="791">
        <v>154395.09</v>
      </c>
      <c r="K9" s="792">
        <v>64362.40799999998</v>
      </c>
      <c r="L9" s="792">
        <f t="shared" si="3"/>
        <v>218757.49799999996</v>
      </c>
      <c r="M9" s="793">
        <f t="shared" si="4"/>
        <v>0.6053681744763646</v>
      </c>
      <c r="N9" s="792">
        <v>161784.14099999997</v>
      </c>
      <c r="O9" s="792">
        <v>78204.95799999996</v>
      </c>
      <c r="P9" s="792">
        <f t="shared" si="5"/>
        <v>239989.09899999993</v>
      </c>
      <c r="Q9" s="794">
        <f t="shared" si="6"/>
        <v>-0.08846902250339284</v>
      </c>
    </row>
    <row r="10" spans="1:17" ht="18" customHeight="1">
      <c r="A10" s="790" t="s">
        <v>212</v>
      </c>
      <c r="B10" s="791">
        <v>194.877</v>
      </c>
      <c r="C10" s="792">
        <v>343.562</v>
      </c>
      <c r="D10" s="792">
        <f t="shared" si="0"/>
        <v>538.4390000000001</v>
      </c>
      <c r="E10" s="793">
        <f t="shared" si="1"/>
        <v>0.012441747654251134</v>
      </c>
      <c r="F10" s="791">
        <v>225.657</v>
      </c>
      <c r="G10" s="792">
        <v>476.05</v>
      </c>
      <c r="H10" s="792">
        <f t="shared" si="2"/>
        <v>701.707</v>
      </c>
      <c r="I10" s="794">
        <f t="shared" si="7"/>
        <v>-0.23267261121807237</v>
      </c>
      <c r="J10" s="791">
        <v>2064.363</v>
      </c>
      <c r="K10" s="792">
        <v>2944.330999999999</v>
      </c>
      <c r="L10" s="792">
        <f t="shared" si="3"/>
        <v>5008.6939999999995</v>
      </c>
      <c r="M10" s="793">
        <f t="shared" si="4"/>
        <v>0.013860571505031205</v>
      </c>
      <c r="N10" s="792">
        <v>2299.4209999999994</v>
      </c>
      <c r="O10" s="792">
        <v>2006.36</v>
      </c>
      <c r="P10" s="792">
        <f t="shared" si="5"/>
        <v>4305.780999999999</v>
      </c>
      <c r="Q10" s="794">
        <f t="shared" si="6"/>
        <v>0.16324866499248358</v>
      </c>
    </row>
    <row r="11" spans="1:17" ht="18" customHeight="1" thickBot="1">
      <c r="A11" s="795" t="s">
        <v>211</v>
      </c>
      <c r="B11" s="796">
        <v>93.74600000000001</v>
      </c>
      <c r="C11" s="797">
        <v>55.552</v>
      </c>
      <c r="D11" s="797">
        <f t="shared" si="0"/>
        <v>149.298</v>
      </c>
      <c r="E11" s="798">
        <f t="shared" si="1"/>
        <v>0.003449839334231706</v>
      </c>
      <c r="F11" s="796">
        <v>119.31</v>
      </c>
      <c r="G11" s="797">
        <v>21.885</v>
      </c>
      <c r="H11" s="797">
        <f t="shared" si="2"/>
        <v>141.195</v>
      </c>
      <c r="I11" s="794">
        <f t="shared" si="7"/>
        <v>0.0573887177307979</v>
      </c>
      <c r="J11" s="796">
        <v>912.4889999999999</v>
      </c>
      <c r="K11" s="797">
        <v>392.541</v>
      </c>
      <c r="L11" s="797">
        <f t="shared" si="3"/>
        <v>1305.03</v>
      </c>
      <c r="M11" s="798">
        <f t="shared" si="4"/>
        <v>0.003611412801662644</v>
      </c>
      <c r="N11" s="797">
        <v>1147.9690000000005</v>
      </c>
      <c r="O11" s="797">
        <v>972.032</v>
      </c>
      <c r="P11" s="797">
        <f t="shared" si="5"/>
        <v>2120.0010000000007</v>
      </c>
      <c r="Q11" s="794">
        <f t="shared" si="6"/>
        <v>-0.3844201016886315</v>
      </c>
    </row>
    <row r="12" spans="1:17" s="789" customFormat="1" ht="18" customHeight="1">
      <c r="A12" s="784" t="s">
        <v>171</v>
      </c>
      <c r="B12" s="785">
        <f>SUM(B13:B19)</f>
        <v>2571.12</v>
      </c>
      <c r="C12" s="786">
        <f>SUM(C13:C19)</f>
        <v>4395.381</v>
      </c>
      <c r="D12" s="786">
        <f t="shared" si="0"/>
        <v>6966.501</v>
      </c>
      <c r="E12" s="787">
        <f t="shared" si="1"/>
        <v>0.16097542613942928</v>
      </c>
      <c r="F12" s="785">
        <f>SUM(F13:F19)</f>
        <v>3948.607</v>
      </c>
      <c r="G12" s="786">
        <f>SUM(G13:G19)</f>
        <v>4152.206000000001</v>
      </c>
      <c r="H12" s="786">
        <f t="shared" si="2"/>
        <v>8100.813000000001</v>
      </c>
      <c r="I12" s="788">
        <f t="shared" si="7"/>
        <v>-0.14002446421118486</v>
      </c>
      <c r="J12" s="785">
        <f>SUM(J13:J19)</f>
        <v>25700.443</v>
      </c>
      <c r="K12" s="786">
        <f>SUM(K13:K19)</f>
        <v>30617.518000000007</v>
      </c>
      <c r="L12" s="786">
        <f t="shared" si="3"/>
        <v>56317.96100000001</v>
      </c>
      <c r="M12" s="787">
        <f t="shared" si="4"/>
        <v>0.15584883513707543</v>
      </c>
      <c r="N12" s="785">
        <f>SUM(N13:N19)</f>
        <v>35482.558999999994</v>
      </c>
      <c r="O12" s="786">
        <f>SUM(O13:O19)</f>
        <v>37535.422999999995</v>
      </c>
      <c r="P12" s="786">
        <f t="shared" si="5"/>
        <v>73017.98199999999</v>
      </c>
      <c r="Q12" s="788">
        <f t="shared" si="6"/>
        <v>-0.2287110728423032</v>
      </c>
    </row>
    <row r="13" spans="1:17" ht="18" customHeight="1">
      <c r="A13" s="799" t="s">
        <v>215</v>
      </c>
      <c r="B13" s="800">
        <v>522.001</v>
      </c>
      <c r="C13" s="801">
        <v>1828.828</v>
      </c>
      <c r="D13" s="801">
        <f t="shared" si="0"/>
        <v>2350.8289999999997</v>
      </c>
      <c r="E13" s="802">
        <f t="shared" si="1"/>
        <v>0.054320770219645174</v>
      </c>
      <c r="F13" s="800">
        <v>833.142</v>
      </c>
      <c r="G13" s="801">
        <v>1043.738</v>
      </c>
      <c r="H13" s="801">
        <f t="shared" si="2"/>
        <v>1876.88</v>
      </c>
      <c r="I13" s="803">
        <f t="shared" si="7"/>
        <v>0.25251960700737364</v>
      </c>
      <c r="J13" s="800">
        <v>6476.99</v>
      </c>
      <c r="K13" s="801">
        <v>10201.306000000002</v>
      </c>
      <c r="L13" s="801">
        <f t="shared" si="3"/>
        <v>16678.296000000002</v>
      </c>
      <c r="M13" s="802">
        <f t="shared" si="4"/>
        <v>0.04615389047326029</v>
      </c>
      <c r="N13" s="801">
        <v>8899.929</v>
      </c>
      <c r="O13" s="801">
        <v>11090.615000000003</v>
      </c>
      <c r="P13" s="801">
        <f t="shared" si="5"/>
        <v>19990.544</v>
      </c>
      <c r="Q13" s="803">
        <f t="shared" si="6"/>
        <v>-0.1656907385812012</v>
      </c>
    </row>
    <row r="14" spans="1:17" ht="18" customHeight="1">
      <c r="A14" s="799" t="s">
        <v>217</v>
      </c>
      <c r="B14" s="800">
        <v>299.719</v>
      </c>
      <c r="C14" s="801">
        <v>1050.4640000000002</v>
      </c>
      <c r="D14" s="801">
        <f aca="true" t="shared" si="8" ref="D14:D26">C14+B14</f>
        <v>1350.1830000000002</v>
      </c>
      <c r="E14" s="802">
        <f t="shared" si="1"/>
        <v>0.03119877307004091</v>
      </c>
      <c r="F14" s="800">
        <v>187.72899999999998</v>
      </c>
      <c r="G14" s="801">
        <v>767.7520000000001</v>
      </c>
      <c r="H14" s="801">
        <f aca="true" t="shared" si="9" ref="H14:H19">G14+F14</f>
        <v>955.481</v>
      </c>
      <c r="I14" s="803">
        <f aca="true" t="shared" si="10" ref="I14:I23">IF(ISERROR(D14/H14-1),"         /0",(D14/H14-1))</f>
        <v>0.4130924633770847</v>
      </c>
      <c r="J14" s="800">
        <v>1869.849</v>
      </c>
      <c r="K14" s="801">
        <v>7108.098000000003</v>
      </c>
      <c r="L14" s="801">
        <f aca="true" t="shared" si="11" ref="L14:L19">K14+J14</f>
        <v>8977.947000000002</v>
      </c>
      <c r="M14" s="802">
        <f t="shared" si="4"/>
        <v>0.024844695316160348</v>
      </c>
      <c r="N14" s="801">
        <v>1616.915</v>
      </c>
      <c r="O14" s="801">
        <v>8854.535000000002</v>
      </c>
      <c r="P14" s="801">
        <f aca="true" t="shared" si="12" ref="P14:P19">O14+N14</f>
        <v>10471.45</v>
      </c>
      <c r="Q14" s="803">
        <f t="shared" si="6"/>
        <v>-0.14262618835022833</v>
      </c>
    </row>
    <row r="15" spans="1:17" ht="18" customHeight="1">
      <c r="A15" s="799" t="s">
        <v>213</v>
      </c>
      <c r="B15" s="800">
        <v>532.0509999999999</v>
      </c>
      <c r="C15" s="801">
        <v>772.835</v>
      </c>
      <c r="D15" s="801">
        <f>C15+B15</f>
        <v>1304.886</v>
      </c>
      <c r="E15" s="802">
        <f t="shared" si="1"/>
        <v>0.03015209212104833</v>
      </c>
      <c r="F15" s="800">
        <v>534.183</v>
      </c>
      <c r="G15" s="801">
        <v>784.61</v>
      </c>
      <c r="H15" s="801">
        <f t="shared" si="9"/>
        <v>1318.7930000000001</v>
      </c>
      <c r="I15" s="803">
        <f>IF(ISERROR(D15/H15-1),"         /0",(D15/H15-1))</f>
        <v>-0.010545248571989796</v>
      </c>
      <c r="J15" s="800">
        <v>5106.9039999999995</v>
      </c>
      <c r="K15" s="801">
        <v>5488.8949999999995</v>
      </c>
      <c r="L15" s="801">
        <f t="shared" si="11"/>
        <v>10595.798999999999</v>
      </c>
      <c r="M15" s="802">
        <f t="shared" si="4"/>
        <v>0.029321781225293088</v>
      </c>
      <c r="N15" s="801">
        <v>6014.636999999999</v>
      </c>
      <c r="O15" s="801">
        <v>6136.773</v>
      </c>
      <c r="P15" s="801">
        <f t="shared" si="12"/>
        <v>12151.41</v>
      </c>
      <c r="Q15" s="803">
        <f>IF(ISERROR(L15/P15-1),"         /0",(L15/P15-1))</f>
        <v>-0.1280189706379754</v>
      </c>
    </row>
    <row r="16" spans="1:17" ht="18" customHeight="1">
      <c r="A16" s="799" t="s">
        <v>214</v>
      </c>
      <c r="B16" s="800">
        <v>946.2909999999999</v>
      </c>
      <c r="C16" s="801">
        <v>291.065</v>
      </c>
      <c r="D16" s="801">
        <f>C16+B16</f>
        <v>1237.356</v>
      </c>
      <c r="E16" s="802">
        <f t="shared" si="1"/>
        <v>0.02859167168513715</v>
      </c>
      <c r="F16" s="800">
        <v>2113.22</v>
      </c>
      <c r="G16" s="801">
        <v>968.9630000000001</v>
      </c>
      <c r="H16" s="801">
        <f t="shared" si="9"/>
        <v>3082.183</v>
      </c>
      <c r="I16" s="803">
        <f t="shared" si="10"/>
        <v>-0.598545576300953</v>
      </c>
      <c r="J16" s="800">
        <v>9826.41</v>
      </c>
      <c r="K16" s="801">
        <v>4162.668000000001</v>
      </c>
      <c r="L16" s="801">
        <f t="shared" si="11"/>
        <v>13989.078000000001</v>
      </c>
      <c r="M16" s="802">
        <f t="shared" si="4"/>
        <v>0.03871201073742156</v>
      </c>
      <c r="N16" s="801">
        <v>16477.202999999994</v>
      </c>
      <c r="O16" s="801">
        <v>6155.891999999995</v>
      </c>
      <c r="P16" s="801">
        <f t="shared" si="12"/>
        <v>22633.09499999999</v>
      </c>
      <c r="Q16" s="803">
        <f>IF(ISERROR(L16/P16-1),"         /0",(L16/P16-1))</f>
        <v>-0.38191935305357017</v>
      </c>
    </row>
    <row r="17" spans="1:17" ht="18" customHeight="1">
      <c r="A17" s="799" t="s">
        <v>218</v>
      </c>
      <c r="B17" s="800">
        <v>146.598</v>
      </c>
      <c r="C17" s="801">
        <v>250.01899999999998</v>
      </c>
      <c r="D17" s="801">
        <f>C17+B17</f>
        <v>396.61699999999996</v>
      </c>
      <c r="E17" s="802">
        <f t="shared" si="1"/>
        <v>0.009164656775207815</v>
      </c>
      <c r="F17" s="800">
        <v>130.051</v>
      </c>
      <c r="G17" s="801">
        <v>224.696</v>
      </c>
      <c r="H17" s="801">
        <f t="shared" si="9"/>
        <v>354.74699999999996</v>
      </c>
      <c r="I17" s="803">
        <f>IF(ISERROR(D17/H17-1),"         /0",(D17/H17-1))</f>
        <v>0.11802777754286864</v>
      </c>
      <c r="J17" s="800">
        <v>1328.9969999999998</v>
      </c>
      <c r="K17" s="801">
        <v>2054.2670000000003</v>
      </c>
      <c r="L17" s="801">
        <f t="shared" si="11"/>
        <v>3383.264</v>
      </c>
      <c r="M17" s="802">
        <f t="shared" si="4"/>
        <v>0.009362514977436813</v>
      </c>
      <c r="N17" s="801">
        <v>1209.8460000000002</v>
      </c>
      <c r="O17" s="801">
        <v>2055.6340000000005</v>
      </c>
      <c r="P17" s="801">
        <f t="shared" si="12"/>
        <v>3265.4800000000005</v>
      </c>
      <c r="Q17" s="803">
        <f>IF(ISERROR(L17/P17-1),"         /0",(L17/P17-1))</f>
        <v>0.03606942930288959</v>
      </c>
    </row>
    <row r="18" spans="1:17" ht="18" customHeight="1">
      <c r="A18" s="799" t="s">
        <v>216</v>
      </c>
      <c r="B18" s="800">
        <v>100.39</v>
      </c>
      <c r="C18" s="801">
        <v>199.84700000000004</v>
      </c>
      <c r="D18" s="801">
        <f t="shared" si="8"/>
        <v>300.237</v>
      </c>
      <c r="E18" s="802">
        <f t="shared" si="1"/>
        <v>0.006937597370304523</v>
      </c>
      <c r="F18" s="800">
        <v>136.49400000000003</v>
      </c>
      <c r="G18" s="801">
        <v>359.68300000000005</v>
      </c>
      <c r="H18" s="801">
        <f t="shared" si="9"/>
        <v>496.1770000000001</v>
      </c>
      <c r="I18" s="803">
        <f t="shared" si="10"/>
        <v>-0.3948994008186595</v>
      </c>
      <c r="J18" s="800">
        <v>881.1840000000002</v>
      </c>
      <c r="K18" s="801">
        <v>1587.0269999999998</v>
      </c>
      <c r="L18" s="801">
        <f t="shared" si="11"/>
        <v>2468.2110000000002</v>
      </c>
      <c r="M18" s="802">
        <f t="shared" si="4"/>
        <v>0.006830286508819381</v>
      </c>
      <c r="N18" s="801">
        <v>1097.7179999999996</v>
      </c>
      <c r="O18" s="801">
        <v>3228.789</v>
      </c>
      <c r="P18" s="801">
        <f t="shared" si="12"/>
        <v>4326.507</v>
      </c>
      <c r="Q18" s="803">
        <f t="shared" si="6"/>
        <v>-0.4295141554145179</v>
      </c>
    </row>
    <row r="19" spans="1:17" ht="18" customHeight="1">
      <c r="A19" s="799" t="s">
        <v>219</v>
      </c>
      <c r="B19" s="800">
        <v>24.07</v>
      </c>
      <c r="C19" s="801">
        <v>2.323</v>
      </c>
      <c r="D19" s="801">
        <f>C19+B19</f>
        <v>26.393</v>
      </c>
      <c r="E19" s="802">
        <f t="shared" si="1"/>
        <v>0.0006098648980453684</v>
      </c>
      <c r="F19" s="800">
        <v>13.788</v>
      </c>
      <c r="G19" s="801">
        <v>2.7640000000000002</v>
      </c>
      <c r="H19" s="801">
        <f t="shared" si="9"/>
        <v>16.552</v>
      </c>
      <c r="I19" s="803">
        <f t="shared" si="10"/>
        <v>0.5945505074915418</v>
      </c>
      <c r="J19" s="800">
        <v>210.10900000000004</v>
      </c>
      <c r="K19" s="801">
        <v>15.256999999999998</v>
      </c>
      <c r="L19" s="801">
        <f t="shared" si="11"/>
        <v>225.36600000000004</v>
      </c>
      <c r="M19" s="802">
        <f t="shared" si="4"/>
        <v>0.000623655898683941</v>
      </c>
      <c r="N19" s="801">
        <v>166.31100000000004</v>
      </c>
      <c r="O19" s="801">
        <v>13.185</v>
      </c>
      <c r="P19" s="801">
        <f t="shared" si="12"/>
        <v>179.49600000000004</v>
      </c>
      <c r="Q19" s="803">
        <f t="shared" si="6"/>
        <v>0.25554887016980876</v>
      </c>
    </row>
    <row r="20" spans="1:17" s="789" customFormat="1" ht="18" customHeight="1">
      <c r="A20" s="804" t="s">
        <v>183</v>
      </c>
      <c r="B20" s="805">
        <f>SUM(B21:B26)</f>
        <v>2988.6090000000004</v>
      </c>
      <c r="C20" s="806">
        <f>SUM(C21:C26)</f>
        <v>822.887</v>
      </c>
      <c r="D20" s="806">
        <f>C20+B20</f>
        <v>3811.496</v>
      </c>
      <c r="E20" s="807">
        <f t="shared" si="1"/>
        <v>0.08807250480962109</v>
      </c>
      <c r="F20" s="805">
        <f>SUM(F21:F26)</f>
        <v>2607.593</v>
      </c>
      <c r="G20" s="806">
        <f>SUM(G21:G26)</f>
        <v>780.453</v>
      </c>
      <c r="H20" s="806">
        <f aca="true" t="shared" si="13" ref="H20:H26">G20+F20</f>
        <v>3388.046</v>
      </c>
      <c r="I20" s="808">
        <f t="shared" si="10"/>
        <v>0.12498354508764065</v>
      </c>
      <c r="J20" s="805">
        <f>SUM(J21:J26)</f>
        <v>24371.666000000005</v>
      </c>
      <c r="K20" s="806">
        <f>SUM(K21:K26)</f>
        <v>7408.102000000001</v>
      </c>
      <c r="L20" s="806">
        <f aca="true" t="shared" si="14" ref="L20:L26">K20+J20</f>
        <v>31779.768000000004</v>
      </c>
      <c r="M20" s="807">
        <f t="shared" si="4"/>
        <v>0.08794423192498935</v>
      </c>
      <c r="N20" s="805">
        <f>SUM(N21:N26)</f>
        <v>24810.335</v>
      </c>
      <c r="O20" s="806">
        <f>SUM(O21:O26)</f>
        <v>7656.505000000002</v>
      </c>
      <c r="P20" s="806">
        <f aca="true" t="shared" si="15" ref="P20:P26">O20+N20</f>
        <v>32466.84</v>
      </c>
      <c r="Q20" s="809">
        <f aca="true" t="shared" si="16" ref="Q20:Q36">IF(ISERROR(L20/P20-1),"         /0",(L20/P20-1))</f>
        <v>-0.021162268948872076</v>
      </c>
    </row>
    <row r="21" spans="1:17" ht="18" customHeight="1">
      <c r="A21" s="799" t="s">
        <v>241</v>
      </c>
      <c r="B21" s="800">
        <v>1691.594</v>
      </c>
      <c r="C21" s="801"/>
      <c r="D21" s="801">
        <f t="shared" si="8"/>
        <v>1691.594</v>
      </c>
      <c r="E21" s="802">
        <f t="shared" si="1"/>
        <v>0.03908778093980059</v>
      </c>
      <c r="F21" s="800">
        <v>1565.494</v>
      </c>
      <c r="G21" s="801"/>
      <c r="H21" s="801">
        <f t="shared" si="13"/>
        <v>1565.494</v>
      </c>
      <c r="I21" s="803">
        <f t="shared" si="10"/>
        <v>0.08054965397503921</v>
      </c>
      <c r="J21" s="800">
        <v>13118.854000000003</v>
      </c>
      <c r="K21" s="801">
        <v>61.998</v>
      </c>
      <c r="L21" s="801">
        <f t="shared" si="14"/>
        <v>13180.852000000003</v>
      </c>
      <c r="M21" s="802">
        <f t="shared" si="4"/>
        <v>0.03647540489461597</v>
      </c>
      <c r="N21" s="800">
        <v>13370.689</v>
      </c>
      <c r="O21" s="801">
        <v>581.234</v>
      </c>
      <c r="P21" s="801">
        <f t="shared" si="15"/>
        <v>13951.923</v>
      </c>
      <c r="Q21" s="803">
        <f t="shared" si="16"/>
        <v>-0.05526628838189529</v>
      </c>
    </row>
    <row r="22" spans="1:17" ht="18" customHeight="1">
      <c r="A22" s="799" t="s">
        <v>242</v>
      </c>
      <c r="B22" s="800">
        <v>394.965</v>
      </c>
      <c r="C22" s="801">
        <v>467.864</v>
      </c>
      <c r="D22" s="801">
        <f>C22+B22</f>
        <v>862.829</v>
      </c>
      <c r="E22" s="802">
        <f t="shared" si="1"/>
        <v>0.019937450085840455</v>
      </c>
      <c r="F22" s="800">
        <v>420.87899999999996</v>
      </c>
      <c r="G22" s="801">
        <v>499.038</v>
      </c>
      <c r="H22" s="801">
        <f>G22+F22</f>
        <v>919.9169999999999</v>
      </c>
      <c r="I22" s="803">
        <f>IF(ISERROR(D22/H22-1),"         /0",(D22/H22-1))</f>
        <v>-0.06205777260339784</v>
      </c>
      <c r="J22" s="800">
        <v>2305.601</v>
      </c>
      <c r="K22" s="801">
        <v>3979.142000000001</v>
      </c>
      <c r="L22" s="801">
        <f>K22+J22</f>
        <v>6284.743000000001</v>
      </c>
      <c r="M22" s="802">
        <f t="shared" si="4"/>
        <v>0.017391785112495263</v>
      </c>
      <c r="N22" s="800">
        <v>2710.0129999999995</v>
      </c>
      <c r="O22" s="801">
        <v>4297.736000000001</v>
      </c>
      <c r="P22" s="801">
        <f>O22+N22</f>
        <v>7007.749</v>
      </c>
      <c r="Q22" s="803">
        <f>IF(ISERROR(L22/P22-1),"         /0",(L22/P22-1))</f>
        <v>-0.10317235962646476</v>
      </c>
    </row>
    <row r="23" spans="1:17" ht="18" customHeight="1">
      <c r="A23" s="799" t="s">
        <v>222</v>
      </c>
      <c r="B23" s="800">
        <v>451.55899999999997</v>
      </c>
      <c r="C23" s="801"/>
      <c r="D23" s="801">
        <f t="shared" si="8"/>
        <v>451.55899999999997</v>
      </c>
      <c r="E23" s="802">
        <f t="shared" si="1"/>
        <v>0.010434205414180596</v>
      </c>
      <c r="F23" s="800">
        <v>207.565</v>
      </c>
      <c r="G23" s="801"/>
      <c r="H23" s="801">
        <f>G23+F23</f>
        <v>207.565</v>
      </c>
      <c r="I23" s="803">
        <f t="shared" si="10"/>
        <v>1.1755064678534435</v>
      </c>
      <c r="J23" s="800">
        <v>4634.092000000001</v>
      </c>
      <c r="K23" s="801">
        <v>0</v>
      </c>
      <c r="L23" s="801">
        <f>K23+J23</f>
        <v>4634.092000000001</v>
      </c>
      <c r="M23" s="802">
        <f t="shared" si="4"/>
        <v>0.012823934448160155</v>
      </c>
      <c r="N23" s="800">
        <v>5087.324</v>
      </c>
      <c r="O23" s="801">
        <v>0</v>
      </c>
      <c r="P23" s="801">
        <f>O23+N23</f>
        <v>5087.324</v>
      </c>
      <c r="Q23" s="803">
        <f>IF(ISERROR(L23/P23-1),"         /0",(L23/P23-1))</f>
        <v>-0.08909045305547658</v>
      </c>
    </row>
    <row r="24" spans="1:17" ht="18" customHeight="1">
      <c r="A24" s="799" t="s">
        <v>243</v>
      </c>
      <c r="B24" s="800">
        <v>376.409</v>
      </c>
      <c r="C24" s="801">
        <v>74.349</v>
      </c>
      <c r="D24" s="801">
        <f>C24+B24</f>
        <v>450.758</v>
      </c>
      <c r="E24" s="802">
        <f t="shared" si="1"/>
        <v>0.010415696651124698</v>
      </c>
      <c r="F24" s="800">
        <v>356.838</v>
      </c>
      <c r="G24" s="801">
        <v>42.057</v>
      </c>
      <c r="H24" s="801">
        <f>G24+F24</f>
        <v>398.89500000000004</v>
      </c>
      <c r="I24" s="803">
        <f>IF(ISERROR(D24/H24-1),"         /0",(D24/H24-1))</f>
        <v>0.130016671053786</v>
      </c>
      <c r="J24" s="800">
        <v>3893.0370000000003</v>
      </c>
      <c r="K24" s="801">
        <v>1054.767</v>
      </c>
      <c r="L24" s="801">
        <f>K24+J24</f>
        <v>4947.804</v>
      </c>
      <c r="M24" s="802">
        <f t="shared" si="4"/>
        <v>0.013692070454868959</v>
      </c>
      <c r="N24" s="800">
        <v>3075.1160000000004</v>
      </c>
      <c r="O24" s="801">
        <v>474.80100000000004</v>
      </c>
      <c r="P24" s="801">
        <f>O24+N24</f>
        <v>3549.9170000000004</v>
      </c>
      <c r="Q24" s="803">
        <f>IF(ISERROR(L24/P24-1),"         /0",(L24/P24-1))</f>
        <v>0.3937801926073199</v>
      </c>
    </row>
    <row r="25" spans="1:17" ht="18" customHeight="1">
      <c r="A25" s="799" t="s">
        <v>221</v>
      </c>
      <c r="B25" s="800">
        <v>68.424</v>
      </c>
      <c r="C25" s="801">
        <v>280.674</v>
      </c>
      <c r="D25" s="801">
        <f t="shared" si="8"/>
        <v>349.09799999999996</v>
      </c>
      <c r="E25" s="802">
        <f t="shared" si="1"/>
        <v>0.008066631916714355</v>
      </c>
      <c r="F25" s="800">
        <v>49.16</v>
      </c>
      <c r="G25" s="801">
        <v>239.358</v>
      </c>
      <c r="H25" s="801">
        <f t="shared" si="13"/>
        <v>288.51800000000003</v>
      </c>
      <c r="I25" s="803">
        <f aca="true" t="shared" si="17" ref="I25:I36">IF(ISERROR(D25/H25-1),"         /0",(D25/H25-1))</f>
        <v>0.20996956862310112</v>
      </c>
      <c r="J25" s="800">
        <v>365.90899999999993</v>
      </c>
      <c r="K25" s="801">
        <v>2312.195</v>
      </c>
      <c r="L25" s="801">
        <f t="shared" si="14"/>
        <v>2678.1040000000003</v>
      </c>
      <c r="M25" s="802">
        <f t="shared" si="4"/>
        <v>0.007411123935682654</v>
      </c>
      <c r="N25" s="800">
        <v>488.97800000000007</v>
      </c>
      <c r="O25" s="801">
        <v>2302.7340000000004</v>
      </c>
      <c r="P25" s="801">
        <f t="shared" si="15"/>
        <v>2791.7120000000004</v>
      </c>
      <c r="Q25" s="803">
        <f t="shared" si="16"/>
        <v>-0.04069474215105284</v>
      </c>
    </row>
    <row r="26" spans="1:17" ht="18" customHeight="1" thickBot="1">
      <c r="A26" s="799" t="s">
        <v>219</v>
      </c>
      <c r="B26" s="800">
        <v>5.6579999999999995</v>
      </c>
      <c r="C26" s="801">
        <v>0</v>
      </c>
      <c r="D26" s="801">
        <f t="shared" si="8"/>
        <v>5.6579999999999995</v>
      </c>
      <c r="E26" s="802">
        <f t="shared" si="1"/>
        <v>0.00013073980196039457</v>
      </c>
      <c r="F26" s="800">
        <v>7.656999999999999</v>
      </c>
      <c r="G26" s="801">
        <v>0</v>
      </c>
      <c r="H26" s="801">
        <f t="shared" si="13"/>
        <v>7.656999999999999</v>
      </c>
      <c r="I26" s="803">
        <f t="shared" si="17"/>
        <v>-0.26106830351312527</v>
      </c>
      <c r="J26" s="800">
        <v>54.173</v>
      </c>
      <c r="K26" s="801">
        <v>0</v>
      </c>
      <c r="L26" s="801">
        <f t="shared" si="14"/>
        <v>54.173</v>
      </c>
      <c r="M26" s="802">
        <f t="shared" si="4"/>
        <v>0.00014991307916635666</v>
      </c>
      <c r="N26" s="800">
        <v>78.215</v>
      </c>
      <c r="O26" s="801">
        <v>0</v>
      </c>
      <c r="P26" s="801">
        <f t="shared" si="15"/>
        <v>78.215</v>
      </c>
      <c r="Q26" s="803">
        <f t="shared" si="16"/>
        <v>-0.3073834942146647</v>
      </c>
    </row>
    <row r="27" spans="1:17" s="789" customFormat="1" ht="18" customHeight="1">
      <c r="A27" s="784" t="s">
        <v>223</v>
      </c>
      <c r="B27" s="785">
        <f>SUM(B28:B31)</f>
        <v>2798.675</v>
      </c>
      <c r="C27" s="786">
        <f>SUM(C28:C31)</f>
        <v>2145.5299999999997</v>
      </c>
      <c r="D27" s="786">
        <f aca="true" t="shared" si="18" ref="D27:D36">C27+B27</f>
        <v>4944.205</v>
      </c>
      <c r="E27" s="787">
        <f t="shared" si="1"/>
        <v>0.11424609094231049</v>
      </c>
      <c r="F27" s="785">
        <f>SUM(F28:F31)</f>
        <v>2740.517</v>
      </c>
      <c r="G27" s="786">
        <f>SUM(G28:G31)</f>
        <v>2459.1300000000006</v>
      </c>
      <c r="H27" s="786">
        <f aca="true" t="shared" si="19" ref="H27:H36">G27+F27</f>
        <v>5199.647000000001</v>
      </c>
      <c r="I27" s="788">
        <f t="shared" si="17"/>
        <v>-0.049126796492146685</v>
      </c>
      <c r="J27" s="785">
        <f>SUM(J28:J31)</f>
        <v>22509.424000000003</v>
      </c>
      <c r="K27" s="786">
        <f>SUM(K28:K31)</f>
        <v>15859.956000000004</v>
      </c>
      <c r="L27" s="786">
        <f aca="true" t="shared" si="20" ref="L27:L36">K27+J27</f>
        <v>38369.380000000005</v>
      </c>
      <c r="M27" s="787">
        <f t="shared" si="4"/>
        <v>0.1061796817880498</v>
      </c>
      <c r="N27" s="785">
        <f>SUM(N28:N31)</f>
        <v>24611.320999999996</v>
      </c>
      <c r="O27" s="786">
        <f>SUM(O28:O31)</f>
        <v>20890.916</v>
      </c>
      <c r="P27" s="786">
        <f aca="true" t="shared" si="21" ref="P27:P36">O27+N27</f>
        <v>45502.236999999994</v>
      </c>
      <c r="Q27" s="788">
        <f t="shared" si="16"/>
        <v>-0.15675838091212946</v>
      </c>
    </row>
    <row r="28" spans="1:17" s="810" customFormat="1" ht="18" customHeight="1">
      <c r="A28" s="790" t="s">
        <v>224</v>
      </c>
      <c r="B28" s="791">
        <v>1687.1930000000002</v>
      </c>
      <c r="C28" s="792">
        <v>1487.2459999999999</v>
      </c>
      <c r="D28" s="792">
        <f t="shared" si="18"/>
        <v>3174.4390000000003</v>
      </c>
      <c r="E28" s="793">
        <f t="shared" si="1"/>
        <v>0.07335198412784608</v>
      </c>
      <c r="F28" s="791">
        <v>1466.62</v>
      </c>
      <c r="G28" s="792">
        <v>1472.1840000000002</v>
      </c>
      <c r="H28" s="792">
        <f t="shared" si="19"/>
        <v>2938.804</v>
      </c>
      <c r="I28" s="794">
        <f t="shared" si="17"/>
        <v>0.08018057686051883</v>
      </c>
      <c r="J28" s="791">
        <v>12972.46</v>
      </c>
      <c r="K28" s="792">
        <v>9988.296</v>
      </c>
      <c r="L28" s="792">
        <f t="shared" si="20"/>
        <v>22960.756</v>
      </c>
      <c r="M28" s="793">
        <f t="shared" si="4"/>
        <v>0.06353935783411291</v>
      </c>
      <c r="N28" s="792">
        <v>14104.878999999999</v>
      </c>
      <c r="O28" s="792">
        <v>11767.806999999999</v>
      </c>
      <c r="P28" s="792">
        <f t="shared" si="21"/>
        <v>25872.685999999998</v>
      </c>
      <c r="Q28" s="794">
        <f t="shared" si="16"/>
        <v>-0.11254842268792642</v>
      </c>
    </row>
    <row r="29" spans="1:17" s="810" customFormat="1" ht="18" customHeight="1">
      <c r="A29" s="790" t="s">
        <v>225</v>
      </c>
      <c r="B29" s="791">
        <v>869.011</v>
      </c>
      <c r="C29" s="792">
        <v>549.08</v>
      </c>
      <c r="D29" s="792">
        <f>C29+B29</f>
        <v>1418.091</v>
      </c>
      <c r="E29" s="793">
        <f t="shared" si="1"/>
        <v>0.03276792797840543</v>
      </c>
      <c r="F29" s="791">
        <v>866.345</v>
      </c>
      <c r="G29" s="792">
        <v>684.443</v>
      </c>
      <c r="H29" s="792">
        <f>G29+F29</f>
        <v>1550.788</v>
      </c>
      <c r="I29" s="794">
        <f>IF(ISERROR(D29/H29-1),"         /0",(D29/H29-1))</f>
        <v>-0.08556746634614154</v>
      </c>
      <c r="J29" s="791">
        <v>7523.332</v>
      </c>
      <c r="K29" s="792">
        <v>5216.364000000003</v>
      </c>
      <c r="L29" s="792">
        <f>K29+J29</f>
        <v>12739.696000000004</v>
      </c>
      <c r="M29" s="793">
        <f t="shared" si="4"/>
        <v>0.035254592786135484</v>
      </c>
      <c r="N29" s="792">
        <v>7085.317</v>
      </c>
      <c r="O29" s="792">
        <v>6436.237000000002</v>
      </c>
      <c r="P29" s="792">
        <f>O29+N29</f>
        <v>13521.554000000002</v>
      </c>
      <c r="Q29" s="794">
        <f>IF(ISERROR(L29/P29-1),"         /0",(L29/P29-1))</f>
        <v>-0.05782308749423315</v>
      </c>
    </row>
    <row r="30" spans="1:17" s="810" customFormat="1" ht="18" customHeight="1">
      <c r="A30" s="790" t="s">
        <v>226</v>
      </c>
      <c r="B30" s="791">
        <v>184.28</v>
      </c>
      <c r="C30" s="792">
        <v>103.189</v>
      </c>
      <c r="D30" s="792">
        <f>C30+B30</f>
        <v>287.469</v>
      </c>
      <c r="E30" s="793">
        <f t="shared" si="1"/>
        <v>0.006642566300769295</v>
      </c>
      <c r="F30" s="791">
        <v>248.06600000000003</v>
      </c>
      <c r="G30" s="792">
        <v>294.903</v>
      </c>
      <c r="H30" s="792">
        <f>G30+F30</f>
        <v>542.969</v>
      </c>
      <c r="I30" s="794">
        <f>IF(ISERROR(D30/H30-1),"         /0",(D30/H30-1))</f>
        <v>-0.4705609344179871</v>
      </c>
      <c r="J30" s="791">
        <v>1286.7569999999998</v>
      </c>
      <c r="K30" s="792">
        <v>499.89199999999977</v>
      </c>
      <c r="L30" s="792">
        <f>K30+J30</f>
        <v>1786.6489999999997</v>
      </c>
      <c r="M30" s="793">
        <f t="shared" si="4"/>
        <v>0.004944198271823452</v>
      </c>
      <c r="N30" s="792">
        <v>2197.0609999999992</v>
      </c>
      <c r="O30" s="792">
        <v>2554.1639999999998</v>
      </c>
      <c r="P30" s="792">
        <f>O30+N30</f>
        <v>4751.2249999999985</v>
      </c>
      <c r="Q30" s="794">
        <f>IF(ISERROR(L30/P30-1),"         /0",(L30/P30-1))</f>
        <v>-0.6239603470683877</v>
      </c>
    </row>
    <row r="31" spans="1:17" s="810" customFormat="1" ht="18" customHeight="1" thickBot="1">
      <c r="A31" s="790" t="s">
        <v>219</v>
      </c>
      <c r="B31" s="791">
        <v>58.190999999999995</v>
      </c>
      <c r="C31" s="792">
        <v>6.015</v>
      </c>
      <c r="D31" s="792">
        <f>C31+B31</f>
        <v>64.20599999999999</v>
      </c>
      <c r="E31" s="793">
        <f t="shared" si="1"/>
        <v>0.0014836125352896948</v>
      </c>
      <c r="F31" s="791">
        <v>159.48600000000002</v>
      </c>
      <c r="G31" s="792">
        <v>7.6</v>
      </c>
      <c r="H31" s="792">
        <f>G31+F31</f>
        <v>167.086</v>
      </c>
      <c r="I31" s="794">
        <f>IF(ISERROR(D31/H31-1),"         /0",(D31/H31-1))</f>
        <v>-0.6157308212537258</v>
      </c>
      <c r="J31" s="791">
        <v>726.875</v>
      </c>
      <c r="K31" s="792">
        <v>155.404</v>
      </c>
      <c r="L31" s="792">
        <f>K31+J31</f>
        <v>882.279</v>
      </c>
      <c r="M31" s="793">
        <f t="shared" si="4"/>
        <v>0.002441532895977959</v>
      </c>
      <c r="N31" s="792">
        <v>1224.0639999999999</v>
      </c>
      <c r="O31" s="792">
        <v>132.708</v>
      </c>
      <c r="P31" s="792">
        <f>O31+N31</f>
        <v>1356.772</v>
      </c>
      <c r="Q31" s="794">
        <f>IF(ISERROR(L31/P31-1),"         /0",(L31/P31-1))</f>
        <v>-0.3497219871872356</v>
      </c>
    </row>
    <row r="32" spans="1:17" s="789" customFormat="1" ht="18" customHeight="1">
      <c r="A32" s="784" t="s">
        <v>197</v>
      </c>
      <c r="B32" s="785">
        <f>SUM(B33:B35)</f>
        <v>673.153</v>
      </c>
      <c r="C32" s="786">
        <f>SUM(C33:C35)</f>
        <v>361.265</v>
      </c>
      <c r="D32" s="786">
        <f t="shared" si="18"/>
        <v>1034.4180000000001</v>
      </c>
      <c r="E32" s="787">
        <f t="shared" si="1"/>
        <v>0.023902369117049748</v>
      </c>
      <c r="F32" s="785">
        <f>SUM(F33:F35)</f>
        <v>2206.942</v>
      </c>
      <c r="G32" s="786">
        <f>SUM(G33:G35)</f>
        <v>1387.6169999999997</v>
      </c>
      <c r="H32" s="786">
        <f t="shared" si="19"/>
        <v>3594.5589999999997</v>
      </c>
      <c r="I32" s="788">
        <f t="shared" si="17"/>
        <v>-0.7122267293428762</v>
      </c>
      <c r="J32" s="785">
        <f>SUM(J33:J35)</f>
        <v>5646.32</v>
      </c>
      <c r="K32" s="786">
        <f>SUM(K33:K35)</f>
        <v>3761.418</v>
      </c>
      <c r="L32" s="786">
        <f t="shared" si="20"/>
        <v>9407.738</v>
      </c>
      <c r="M32" s="787">
        <f t="shared" si="4"/>
        <v>0.026034057031553388</v>
      </c>
      <c r="N32" s="785">
        <f>SUM(N33:N35)</f>
        <v>16578.659</v>
      </c>
      <c r="O32" s="786">
        <f>SUM(O33:O35)</f>
        <v>11112.399000000001</v>
      </c>
      <c r="P32" s="786">
        <f t="shared" si="21"/>
        <v>27691.058</v>
      </c>
      <c r="Q32" s="788">
        <f t="shared" si="16"/>
        <v>-0.660260796102482</v>
      </c>
    </row>
    <row r="33" spans="1:17" ht="18" customHeight="1">
      <c r="A33" s="790" t="s">
        <v>229</v>
      </c>
      <c r="B33" s="791">
        <v>613.438</v>
      </c>
      <c r="C33" s="792">
        <v>209.756</v>
      </c>
      <c r="D33" s="792">
        <f t="shared" si="18"/>
        <v>823.194</v>
      </c>
      <c r="E33" s="793">
        <f t="shared" si="1"/>
        <v>0.019021601367088203</v>
      </c>
      <c r="F33" s="791">
        <v>1727.728</v>
      </c>
      <c r="G33" s="792">
        <v>971.9369999999999</v>
      </c>
      <c r="H33" s="792">
        <f t="shared" si="19"/>
        <v>2699.665</v>
      </c>
      <c r="I33" s="794">
        <f t="shared" si="17"/>
        <v>-0.6950755001083468</v>
      </c>
      <c r="J33" s="791">
        <v>5103.206999999999</v>
      </c>
      <c r="K33" s="792">
        <v>2763.2090000000003</v>
      </c>
      <c r="L33" s="792">
        <f t="shared" si="20"/>
        <v>7866.415999999999</v>
      </c>
      <c r="M33" s="793">
        <f t="shared" si="4"/>
        <v>0.021768752783923623</v>
      </c>
      <c r="N33" s="792">
        <v>14450.741000000002</v>
      </c>
      <c r="O33" s="792">
        <v>8197.427000000001</v>
      </c>
      <c r="P33" s="792">
        <f t="shared" si="21"/>
        <v>22648.168000000005</v>
      </c>
      <c r="Q33" s="794">
        <f t="shared" si="16"/>
        <v>-0.6526687721496944</v>
      </c>
    </row>
    <row r="34" spans="1:17" ht="18" customHeight="1">
      <c r="A34" s="790" t="s">
        <v>230</v>
      </c>
      <c r="B34" s="791">
        <v>56.647</v>
      </c>
      <c r="C34" s="792">
        <v>151.50900000000001</v>
      </c>
      <c r="D34" s="792">
        <f t="shared" si="18"/>
        <v>208.156</v>
      </c>
      <c r="E34" s="793">
        <f t="shared" si="1"/>
        <v>0.004809875259255549</v>
      </c>
      <c r="F34" s="791">
        <v>439.11899999999997</v>
      </c>
      <c r="G34" s="792">
        <v>284.207</v>
      </c>
      <c r="H34" s="792">
        <f>G34+F34</f>
        <v>723.326</v>
      </c>
      <c r="I34" s="794">
        <f>IF(ISERROR(D34/H34-1),"         /0",(D34/H34-1))</f>
        <v>-0.712223810563978</v>
      </c>
      <c r="J34" s="791">
        <v>381.962</v>
      </c>
      <c r="K34" s="792">
        <v>950</v>
      </c>
      <c r="L34" s="792">
        <f>K34+J34</f>
        <v>1331.962</v>
      </c>
      <c r="M34" s="793">
        <f t="shared" si="4"/>
        <v>0.003685941793007194</v>
      </c>
      <c r="N34" s="792">
        <v>2069.0789999999997</v>
      </c>
      <c r="O34" s="792">
        <v>2063.571</v>
      </c>
      <c r="P34" s="792">
        <f>O34+N34</f>
        <v>4132.65</v>
      </c>
      <c r="Q34" s="794">
        <f>IF(ISERROR(L34/P34-1),"         /0",(L34/P34-1))</f>
        <v>-0.6776978452082804</v>
      </c>
    </row>
    <row r="35" spans="1:17" ht="18" customHeight="1" thickBot="1">
      <c r="A35" s="790" t="s">
        <v>219</v>
      </c>
      <c r="B35" s="791">
        <v>3.068</v>
      </c>
      <c r="C35" s="792">
        <v>0</v>
      </c>
      <c r="D35" s="792">
        <f t="shared" si="18"/>
        <v>3.068</v>
      </c>
      <c r="E35" s="793">
        <f t="shared" si="1"/>
        <v>7.089249070598985E-05</v>
      </c>
      <c r="F35" s="791">
        <v>40.095</v>
      </c>
      <c r="G35" s="792">
        <v>131.473</v>
      </c>
      <c r="H35" s="792">
        <f t="shared" si="19"/>
        <v>171.568</v>
      </c>
      <c r="I35" s="794">
        <f>IF(ISERROR(D35/H35-1),"         /0",(D35/H35-1))</f>
        <v>-0.9821178774596662</v>
      </c>
      <c r="J35" s="791">
        <v>161.151</v>
      </c>
      <c r="K35" s="792">
        <v>48.208999999999996</v>
      </c>
      <c r="L35" s="792">
        <f t="shared" si="20"/>
        <v>209.36</v>
      </c>
      <c r="M35" s="793">
        <f t="shared" si="4"/>
        <v>0.000579362454622569</v>
      </c>
      <c r="N35" s="792">
        <v>58.839</v>
      </c>
      <c r="O35" s="792">
        <v>851.401</v>
      </c>
      <c r="P35" s="792">
        <f t="shared" si="21"/>
        <v>910.24</v>
      </c>
      <c r="Q35" s="794">
        <f>IF(ISERROR(L35/P35-1),"         /0",(L35/P35-1))</f>
        <v>-0.7699947266654947</v>
      </c>
    </row>
    <row r="36" spans="1:17" ht="18" customHeight="1" thickBot="1">
      <c r="A36" s="811" t="s">
        <v>203</v>
      </c>
      <c r="B36" s="812">
        <v>96.54899999999999</v>
      </c>
      <c r="C36" s="813">
        <v>1.155</v>
      </c>
      <c r="D36" s="813">
        <f t="shared" si="18"/>
        <v>97.704</v>
      </c>
      <c r="E36" s="814">
        <f t="shared" si="1"/>
        <v>0.0022576531655599846</v>
      </c>
      <c r="F36" s="812">
        <v>30.528000000000002</v>
      </c>
      <c r="G36" s="813">
        <v>0.026</v>
      </c>
      <c r="H36" s="813">
        <f t="shared" si="19"/>
        <v>30.554000000000002</v>
      </c>
      <c r="I36" s="815">
        <f t="shared" si="17"/>
        <v>2.197748249001767</v>
      </c>
      <c r="J36" s="812">
        <v>390.54200000000014</v>
      </c>
      <c r="K36" s="813">
        <v>26.122</v>
      </c>
      <c r="L36" s="813">
        <f t="shared" si="20"/>
        <v>416.66400000000016</v>
      </c>
      <c r="M36" s="814">
        <f t="shared" si="4"/>
        <v>0.0011530353352734914</v>
      </c>
      <c r="N36" s="812">
        <v>378.12799999999993</v>
      </c>
      <c r="O36" s="813">
        <v>0.755</v>
      </c>
      <c r="P36" s="813">
        <f t="shared" si="21"/>
        <v>378.8829999999999</v>
      </c>
      <c r="Q36" s="815">
        <f t="shared" si="16"/>
        <v>0.09971679911740616</v>
      </c>
    </row>
    <row r="37" ht="14.25">
      <c r="A37" s="226" t="s">
        <v>244</v>
      </c>
    </row>
    <row r="38" ht="14.25">
      <c r="A38" s="226"/>
    </row>
  </sheetData>
  <sheetProtection/>
  <mergeCells count="13">
    <mergeCell ref="N5:P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</mergeCells>
  <conditionalFormatting sqref="Q37:Q65536 I37:I65536 Q3:Q6 I3:I6">
    <cfRule type="cellIs" priority="1" dxfId="0" operator="lessThan" stopIfTrue="1">
      <formula>0</formula>
    </cfRule>
  </conditionalFormatting>
  <conditionalFormatting sqref="Q7:Q36 I7:I36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41" bottom="0.2" header="0.17" footer="0.17"/>
  <pageSetup horizontalDpi="600" verticalDpi="6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4"/>
  <sheetViews>
    <sheetView showGridLines="0" zoomScale="92" zoomScaleNormal="92" zoomScalePageLayoutView="0" workbookViewId="0" topLeftCell="A1">
      <selection activeCell="P1" sqref="P1:Q1"/>
    </sheetView>
  </sheetViews>
  <sheetFormatPr defaultColWidth="9.140625" defaultRowHeight="12.75"/>
  <cols>
    <col min="1" max="1" width="25.28125" style="816" customWidth="1"/>
    <col min="2" max="2" width="8.421875" style="816" bestFit="1" customWidth="1"/>
    <col min="3" max="3" width="9.28125" style="816" bestFit="1" customWidth="1"/>
    <col min="4" max="4" width="8.421875" style="816" customWidth="1"/>
    <col min="5" max="5" width="10.8515625" style="816" bestFit="1" customWidth="1"/>
    <col min="6" max="6" width="8.421875" style="816" bestFit="1" customWidth="1"/>
    <col min="7" max="7" width="9.28125" style="816" bestFit="1" customWidth="1"/>
    <col min="8" max="8" width="8.421875" style="816" bestFit="1" customWidth="1"/>
    <col min="9" max="9" width="9.28125" style="816" customWidth="1"/>
    <col min="10" max="10" width="10.00390625" style="816" customWidth="1"/>
    <col min="11" max="11" width="9.8515625" style="816" customWidth="1"/>
    <col min="12" max="12" width="9.00390625" style="816" customWidth="1"/>
    <col min="13" max="13" width="10.8515625" style="816" bestFit="1" customWidth="1"/>
    <col min="14" max="14" width="9.140625" style="816" customWidth="1"/>
    <col min="15" max="15" width="10.00390625" style="816" customWidth="1"/>
    <col min="16" max="16" width="9.28125" style="816" customWidth="1"/>
    <col min="17" max="17" width="9.7109375" style="816" customWidth="1"/>
    <col min="18" max="16384" width="9.140625" style="816" customWidth="1"/>
  </cols>
  <sheetData>
    <row r="1" spans="16:17" ht="18.75" thickBot="1">
      <c r="P1" s="817" t="s">
        <v>0</v>
      </c>
      <c r="Q1" s="818"/>
    </row>
    <row r="2" ht="3.75" customHeight="1" thickBot="1"/>
    <row r="3" spans="1:17" ht="24" customHeight="1" thickBot="1">
      <c r="A3" s="819" t="s">
        <v>245</v>
      </c>
      <c r="B3" s="820"/>
      <c r="C3" s="820"/>
      <c r="D3" s="820"/>
      <c r="E3" s="820"/>
      <c r="F3" s="820"/>
      <c r="G3" s="820"/>
      <c r="H3" s="820"/>
      <c r="I3" s="820"/>
      <c r="J3" s="820"/>
      <c r="K3" s="820"/>
      <c r="L3" s="820"/>
      <c r="M3" s="820"/>
      <c r="N3" s="820"/>
      <c r="O3" s="820"/>
      <c r="P3" s="820"/>
      <c r="Q3" s="821"/>
    </row>
    <row r="4" spans="1:17" ht="15.75" customHeight="1" thickBot="1">
      <c r="A4" s="822" t="s">
        <v>233</v>
      </c>
      <c r="B4" s="823" t="s">
        <v>39</v>
      </c>
      <c r="C4" s="824"/>
      <c r="D4" s="824"/>
      <c r="E4" s="824"/>
      <c r="F4" s="824"/>
      <c r="G4" s="824"/>
      <c r="H4" s="824"/>
      <c r="I4" s="825"/>
      <c r="J4" s="823" t="s">
        <v>40</v>
      </c>
      <c r="K4" s="824"/>
      <c r="L4" s="824"/>
      <c r="M4" s="824"/>
      <c r="N4" s="824"/>
      <c r="O4" s="824"/>
      <c r="P4" s="824"/>
      <c r="Q4" s="825"/>
    </row>
    <row r="5" spans="1:17" s="833" customFormat="1" ht="26.25" customHeight="1">
      <c r="A5" s="826"/>
      <c r="B5" s="827" t="s">
        <v>41</v>
      </c>
      <c r="C5" s="828"/>
      <c r="D5" s="828"/>
      <c r="E5" s="829" t="s">
        <v>42</v>
      </c>
      <c r="F5" s="827" t="s">
        <v>43</v>
      </c>
      <c r="G5" s="828"/>
      <c r="H5" s="828"/>
      <c r="I5" s="830" t="s">
        <v>44</v>
      </c>
      <c r="J5" s="831" t="s">
        <v>207</v>
      </c>
      <c r="K5" s="832"/>
      <c r="L5" s="832"/>
      <c r="M5" s="829" t="s">
        <v>42</v>
      </c>
      <c r="N5" s="831" t="s">
        <v>208</v>
      </c>
      <c r="O5" s="832"/>
      <c r="P5" s="832"/>
      <c r="Q5" s="829" t="s">
        <v>44</v>
      </c>
    </row>
    <row r="6" spans="1:17" s="839" customFormat="1" ht="14.25" thickBot="1">
      <c r="A6" s="834"/>
      <c r="B6" s="835" t="s">
        <v>14</v>
      </c>
      <c r="C6" s="836" t="s">
        <v>15</v>
      </c>
      <c r="D6" s="836" t="s">
        <v>13</v>
      </c>
      <c r="E6" s="837"/>
      <c r="F6" s="835" t="s">
        <v>14</v>
      </c>
      <c r="G6" s="836" t="s">
        <v>15</v>
      </c>
      <c r="H6" s="836" t="s">
        <v>13</v>
      </c>
      <c r="I6" s="838"/>
      <c r="J6" s="835" t="s">
        <v>14</v>
      </c>
      <c r="K6" s="836" t="s">
        <v>15</v>
      </c>
      <c r="L6" s="836" t="s">
        <v>13</v>
      </c>
      <c r="M6" s="837"/>
      <c r="N6" s="835" t="s">
        <v>14</v>
      </c>
      <c r="O6" s="836" t="s">
        <v>15</v>
      </c>
      <c r="P6" s="836" t="s">
        <v>13</v>
      </c>
      <c r="Q6" s="837"/>
    </row>
    <row r="7" spans="1:17" s="846" customFormat="1" ht="18" customHeight="1" thickBot="1">
      <c r="A7" s="840" t="s">
        <v>4</v>
      </c>
      <c r="B7" s="841">
        <f>B8+B22+B31+B38+B47+B52</f>
        <v>26789.119999999995</v>
      </c>
      <c r="C7" s="842">
        <f>C8+C22+C31+C38+C47+C52</f>
        <v>16487.678</v>
      </c>
      <c r="D7" s="843">
        <f>C7+B7</f>
        <v>43276.797999999995</v>
      </c>
      <c r="E7" s="844">
        <f aca="true" t="shared" si="0" ref="E7:E52">D7/$D$7</f>
        <v>1</v>
      </c>
      <c r="F7" s="841">
        <f>F8+F22+F31+F38+F47+F52</f>
        <v>26159.898999999994</v>
      </c>
      <c r="G7" s="842">
        <f>G8+G22+G31+G38+G47+G52</f>
        <v>16647.112999999998</v>
      </c>
      <c r="H7" s="843">
        <f>G7+F7</f>
        <v>42807.01199999999</v>
      </c>
      <c r="I7" s="845">
        <f>IF(ISERROR(D7/H7-1),"         /0",(D7/H7-1))</f>
        <v>0.010974510437682605</v>
      </c>
      <c r="J7" s="841">
        <f>J8+J22+J31+J38+J47+J52</f>
        <v>235990.33699999997</v>
      </c>
      <c r="K7" s="842">
        <f>K8+K22+K31+K38+K47+K52</f>
        <v>125372.39600000001</v>
      </c>
      <c r="L7" s="843">
        <f>K7+J7</f>
        <v>361362.733</v>
      </c>
      <c r="M7" s="844">
        <f aca="true" t="shared" si="1" ref="M7:M52">L7/$L$7</f>
        <v>1</v>
      </c>
      <c r="N7" s="841">
        <f>N8+N22+N31+N38+N47+N52</f>
        <v>267092.53299999994</v>
      </c>
      <c r="O7" s="842">
        <f>O8+O22+O31+O38+O47+O52</f>
        <v>158379.348</v>
      </c>
      <c r="P7" s="843">
        <f>O7+N7</f>
        <v>425471.88099999994</v>
      </c>
      <c r="Q7" s="845">
        <f>IF(ISERROR(L7/P7-1),"         /0",(L7/P7-1))</f>
        <v>-0.1506777553649895</v>
      </c>
    </row>
    <row r="8" spans="1:17" s="852" customFormat="1" ht="18" customHeight="1">
      <c r="A8" s="847" t="s">
        <v>209</v>
      </c>
      <c r="B8" s="848">
        <f>SUM(B9:B21)</f>
        <v>17661.014</v>
      </c>
      <c r="C8" s="849">
        <f>SUM(C9:C21)</f>
        <v>8761.460000000001</v>
      </c>
      <c r="D8" s="849">
        <f>C8+B8</f>
        <v>26422.474000000002</v>
      </c>
      <c r="E8" s="850">
        <f t="shared" si="0"/>
        <v>0.6105459558260296</v>
      </c>
      <c r="F8" s="848">
        <f>SUM(F9:F21)</f>
        <v>14625.711999999998</v>
      </c>
      <c r="G8" s="849">
        <f>SUM(G9:G21)</f>
        <v>7867.681</v>
      </c>
      <c r="H8" s="849">
        <f>G8+F8</f>
        <v>22493.392999999996</v>
      </c>
      <c r="I8" s="851">
        <f>IF(ISERROR(D8/H8-1),"         /0",(D8/H8-1))</f>
        <v>0.17467711518666862</v>
      </c>
      <c r="J8" s="848">
        <f>SUM(J9:J21)</f>
        <v>157371.94199999998</v>
      </c>
      <c r="K8" s="849">
        <f>SUM(K9:K21)</f>
        <v>67699.28</v>
      </c>
      <c r="L8" s="849">
        <f>K8+J8</f>
        <v>225071.22199999998</v>
      </c>
      <c r="M8" s="850">
        <f t="shared" si="1"/>
        <v>0.6228401587830585</v>
      </c>
      <c r="N8" s="848">
        <f>SUM(N9:N21)</f>
        <v>165231.53099999993</v>
      </c>
      <c r="O8" s="849">
        <f>SUM(O9:O21)</f>
        <v>81183.34999999999</v>
      </c>
      <c r="P8" s="849">
        <f>O8+N8</f>
        <v>246414.88099999994</v>
      </c>
      <c r="Q8" s="851">
        <f>IF(ISERROR(L8/P8-1),"         /0",(L8/P8-1))</f>
        <v>-0.08661676159079035</v>
      </c>
    </row>
    <row r="9" spans="1:17" ht="18" customHeight="1">
      <c r="A9" s="853" t="s">
        <v>59</v>
      </c>
      <c r="B9" s="854">
        <v>4489.924999999999</v>
      </c>
      <c r="C9" s="855">
        <v>4117.289000000001</v>
      </c>
      <c r="D9" s="855">
        <f>C9+B9</f>
        <v>8607.214</v>
      </c>
      <c r="E9" s="856">
        <f t="shared" si="0"/>
        <v>0.1988874962514556</v>
      </c>
      <c r="F9" s="854">
        <v>4957.197</v>
      </c>
      <c r="G9" s="855">
        <v>3644.1490000000003</v>
      </c>
      <c r="H9" s="855">
        <f>G9+F9</f>
        <v>8601.346000000001</v>
      </c>
      <c r="I9" s="857">
        <f>IF(ISERROR(D9/H9-1),"         /0",(D9/H9-1))</f>
        <v>0.0006822188062192147</v>
      </c>
      <c r="J9" s="854">
        <v>42051.51700000001</v>
      </c>
      <c r="K9" s="855">
        <v>27338.513999999996</v>
      </c>
      <c r="L9" s="855">
        <f>K9+J9</f>
        <v>69390.031</v>
      </c>
      <c r="M9" s="856">
        <f t="shared" si="1"/>
        <v>0.19202320732946196</v>
      </c>
      <c r="N9" s="855">
        <v>50860.94499999999</v>
      </c>
      <c r="O9" s="855">
        <v>35440.162</v>
      </c>
      <c r="P9" s="855">
        <f>O9+N9</f>
        <v>86301.10699999999</v>
      </c>
      <c r="Q9" s="857">
        <f>IF(ISERROR(L9/P9-1),"         /0",(L9/P9-1))</f>
        <v>-0.19595433462979783</v>
      </c>
    </row>
    <row r="10" spans="1:17" ht="18" customHeight="1">
      <c r="A10" s="853" t="s">
        <v>92</v>
      </c>
      <c r="B10" s="854">
        <v>3758.144</v>
      </c>
      <c r="C10" s="855">
        <v>1108.375</v>
      </c>
      <c r="D10" s="855">
        <f>C10+B10</f>
        <v>4866.519</v>
      </c>
      <c r="E10" s="856">
        <f t="shared" si="0"/>
        <v>0.11245099510365811</v>
      </c>
      <c r="F10" s="854">
        <v>3424.883</v>
      </c>
      <c r="G10" s="855">
        <v>1438.907</v>
      </c>
      <c r="H10" s="855">
        <f>G10+F10</f>
        <v>4863.79</v>
      </c>
      <c r="I10" s="857">
        <f>IF(ISERROR(D10/H10-1),"         /0",(D10/H10-1))</f>
        <v>0.0005610850797423961</v>
      </c>
      <c r="J10" s="854">
        <v>38949.986</v>
      </c>
      <c r="K10" s="855">
        <v>10612.864</v>
      </c>
      <c r="L10" s="855">
        <f>K10+J10</f>
        <v>49562.85</v>
      </c>
      <c r="M10" s="856">
        <f t="shared" si="1"/>
        <v>0.13715539947502</v>
      </c>
      <c r="N10" s="855">
        <v>37453.543</v>
      </c>
      <c r="O10" s="855">
        <v>11496.596</v>
      </c>
      <c r="P10" s="855">
        <f>O10+N10</f>
        <v>48950.138999999996</v>
      </c>
      <c r="Q10" s="857">
        <f>IF(ISERROR(L10/P10-1),"         /0",(L10/P10-1))</f>
        <v>0.012517043107885817</v>
      </c>
    </row>
    <row r="11" spans="1:17" ht="18" customHeight="1">
      <c r="A11" s="853" t="s">
        <v>91</v>
      </c>
      <c r="B11" s="854">
        <v>3157.567</v>
      </c>
      <c r="C11" s="855">
        <v>801.572</v>
      </c>
      <c r="D11" s="855">
        <f>C11+B11</f>
        <v>3959.139</v>
      </c>
      <c r="E11" s="856">
        <f t="shared" si="0"/>
        <v>0.09148410194303193</v>
      </c>
      <c r="F11" s="854"/>
      <c r="G11" s="855"/>
      <c r="H11" s="855">
        <f>G11+F11</f>
        <v>0</v>
      </c>
      <c r="I11" s="857" t="str">
        <f>IF(ISERROR(D11/H11-1),"         /0",(D11/H11-1))</f>
        <v>         /0</v>
      </c>
      <c r="J11" s="854">
        <v>15730.443000000003</v>
      </c>
      <c r="K11" s="855">
        <v>6514.601000000001</v>
      </c>
      <c r="L11" s="855">
        <f>K11+J11</f>
        <v>22245.044</v>
      </c>
      <c r="M11" s="856">
        <f t="shared" si="1"/>
        <v>0.06155876621621633</v>
      </c>
      <c r="N11" s="855"/>
      <c r="O11" s="855"/>
      <c r="P11" s="855">
        <f>O11+N11</f>
        <v>0</v>
      </c>
      <c r="Q11" s="857" t="str">
        <f>IF(ISERROR(L11/P11-1),"         /0",(L11/P11-1))</f>
        <v>         /0</v>
      </c>
    </row>
    <row r="12" spans="1:17" ht="18" customHeight="1">
      <c r="A12" s="853" t="s">
        <v>93</v>
      </c>
      <c r="B12" s="854">
        <v>2900.3419999999996</v>
      </c>
      <c r="C12" s="855">
        <v>976.533</v>
      </c>
      <c r="D12" s="855">
        <f aca="true" t="shared" si="2" ref="D12:D21">C12+B12</f>
        <v>3876.8749999999995</v>
      </c>
      <c r="E12" s="856">
        <f t="shared" si="0"/>
        <v>0.08958322193800013</v>
      </c>
      <c r="F12" s="854">
        <v>3245.451</v>
      </c>
      <c r="G12" s="855">
        <v>1451.309</v>
      </c>
      <c r="H12" s="855">
        <f aca="true" t="shared" si="3" ref="H12:H21">G12+F12</f>
        <v>4696.76</v>
      </c>
      <c r="I12" s="857">
        <f aca="true" t="shared" si="4" ref="I12:I21">IF(ISERROR(D12/H12-1),"         /0",(D12/H12-1))</f>
        <v>-0.17456395472623698</v>
      </c>
      <c r="J12" s="854">
        <v>31307.959000000006</v>
      </c>
      <c r="K12" s="855">
        <v>10953.148000000001</v>
      </c>
      <c r="L12" s="855">
        <f aca="true" t="shared" si="5" ref="L12:L21">K12+J12</f>
        <v>42261.107</v>
      </c>
      <c r="M12" s="856">
        <f t="shared" si="1"/>
        <v>0.11694926770437061</v>
      </c>
      <c r="N12" s="855">
        <v>40540.97199999999</v>
      </c>
      <c r="O12" s="855">
        <v>16701.14</v>
      </c>
      <c r="P12" s="855">
        <f aca="true" t="shared" si="6" ref="P12:P21">O12+N12</f>
        <v>57242.11199999999</v>
      </c>
      <c r="Q12" s="857">
        <f aca="true" t="shared" si="7" ref="Q12:Q21">IF(ISERROR(L12/P12-1),"         /0",(L12/P12-1))</f>
        <v>-0.2617130024832065</v>
      </c>
    </row>
    <row r="13" spans="1:17" ht="18" customHeight="1">
      <c r="A13" s="853" t="s">
        <v>95</v>
      </c>
      <c r="B13" s="854">
        <v>1255.904</v>
      </c>
      <c r="C13" s="855">
        <v>299.088</v>
      </c>
      <c r="D13" s="855">
        <f t="shared" si="2"/>
        <v>1554.992</v>
      </c>
      <c r="E13" s="856">
        <f t="shared" si="0"/>
        <v>0.035931308966065376</v>
      </c>
      <c r="F13" s="854">
        <v>733.017</v>
      </c>
      <c r="G13" s="855">
        <v>141.904</v>
      </c>
      <c r="H13" s="855">
        <f t="shared" si="3"/>
        <v>874.921</v>
      </c>
      <c r="I13" s="857">
        <f t="shared" si="4"/>
        <v>0.7772941785601213</v>
      </c>
      <c r="J13" s="854">
        <v>8540.451</v>
      </c>
      <c r="K13" s="855">
        <v>1564.0510000000002</v>
      </c>
      <c r="L13" s="855">
        <f t="shared" si="5"/>
        <v>10104.501999999999</v>
      </c>
      <c r="M13" s="856">
        <f t="shared" si="1"/>
        <v>0.02796221380138831</v>
      </c>
      <c r="N13" s="855">
        <v>8175.226000000001</v>
      </c>
      <c r="O13" s="855">
        <v>1630.085</v>
      </c>
      <c r="P13" s="855">
        <f t="shared" si="6"/>
        <v>9805.311000000002</v>
      </c>
      <c r="Q13" s="857">
        <f t="shared" si="7"/>
        <v>0.03051315761427631</v>
      </c>
    </row>
    <row r="14" spans="1:17" ht="18" customHeight="1">
      <c r="A14" s="853" t="s">
        <v>47</v>
      </c>
      <c r="B14" s="854">
        <v>607.761</v>
      </c>
      <c r="C14" s="855">
        <v>281.247</v>
      </c>
      <c r="D14" s="855">
        <f t="shared" si="2"/>
        <v>889.008</v>
      </c>
      <c r="E14" s="856">
        <f t="shared" si="0"/>
        <v>0.02054237007090959</v>
      </c>
      <c r="F14" s="854">
        <v>730.874</v>
      </c>
      <c r="G14" s="855">
        <v>352.5630000000001</v>
      </c>
      <c r="H14" s="855">
        <f t="shared" si="3"/>
        <v>1083.4370000000001</v>
      </c>
      <c r="I14" s="857">
        <f t="shared" si="4"/>
        <v>-0.17945575054202512</v>
      </c>
      <c r="J14" s="854">
        <v>5442.99</v>
      </c>
      <c r="K14" s="855">
        <v>2067.132</v>
      </c>
      <c r="L14" s="855">
        <f t="shared" si="5"/>
        <v>7510.121999999999</v>
      </c>
      <c r="M14" s="856">
        <f t="shared" si="1"/>
        <v>0.020782779501504377</v>
      </c>
      <c r="N14" s="855">
        <v>6726.584</v>
      </c>
      <c r="O14" s="855">
        <v>2590.8660000000004</v>
      </c>
      <c r="P14" s="855">
        <f t="shared" si="6"/>
        <v>9317.45</v>
      </c>
      <c r="Q14" s="857">
        <f t="shared" si="7"/>
        <v>-0.19397238514829718</v>
      </c>
    </row>
    <row r="15" spans="1:17" ht="18" customHeight="1">
      <c r="A15" s="853" t="s">
        <v>94</v>
      </c>
      <c r="B15" s="854">
        <v>83.94699999999999</v>
      </c>
      <c r="C15" s="855">
        <v>505.668</v>
      </c>
      <c r="D15" s="855">
        <f t="shared" si="2"/>
        <v>589.615</v>
      </c>
      <c r="E15" s="856">
        <f t="shared" si="0"/>
        <v>0.013624275067670211</v>
      </c>
      <c r="F15" s="854">
        <v>86.73</v>
      </c>
      <c r="G15" s="855">
        <v>476.05</v>
      </c>
      <c r="H15" s="855">
        <f t="shared" si="3"/>
        <v>562.78</v>
      </c>
      <c r="I15" s="857">
        <f t="shared" si="4"/>
        <v>0.04768293116315436</v>
      </c>
      <c r="J15" s="854">
        <v>1299.368</v>
      </c>
      <c r="K15" s="855">
        <v>4198.3460000000005</v>
      </c>
      <c r="L15" s="855">
        <f t="shared" si="5"/>
        <v>5497.714</v>
      </c>
      <c r="M15" s="856">
        <f t="shared" si="1"/>
        <v>0.015213837781108436</v>
      </c>
      <c r="N15" s="855">
        <v>508.843</v>
      </c>
      <c r="O15" s="855">
        <v>4110.455000000001</v>
      </c>
      <c r="P15" s="855">
        <f t="shared" si="6"/>
        <v>4619.298000000001</v>
      </c>
      <c r="Q15" s="857">
        <f t="shared" si="7"/>
        <v>0.19016222811344918</v>
      </c>
    </row>
    <row r="16" spans="1:17" ht="18" customHeight="1">
      <c r="A16" s="853" t="s">
        <v>98</v>
      </c>
      <c r="B16" s="854">
        <v>339.289</v>
      </c>
      <c r="C16" s="855">
        <v>236.83</v>
      </c>
      <c r="D16" s="855">
        <f t="shared" si="2"/>
        <v>576.119</v>
      </c>
      <c r="E16" s="856">
        <f t="shared" si="0"/>
        <v>0.0133124220511878</v>
      </c>
      <c r="F16" s="854"/>
      <c r="G16" s="855"/>
      <c r="H16" s="855">
        <f t="shared" si="3"/>
        <v>0</v>
      </c>
      <c r="I16" s="857" t="str">
        <f t="shared" si="4"/>
        <v>         /0</v>
      </c>
      <c r="J16" s="854">
        <v>2728.37</v>
      </c>
      <c r="K16" s="855">
        <v>1161.6</v>
      </c>
      <c r="L16" s="855">
        <f t="shared" si="5"/>
        <v>3889.97</v>
      </c>
      <c r="M16" s="856">
        <f t="shared" si="1"/>
        <v>0.010764723765801272</v>
      </c>
      <c r="N16" s="855">
        <v>5365.607000000001</v>
      </c>
      <c r="O16" s="855">
        <v>3935.229</v>
      </c>
      <c r="P16" s="855">
        <f t="shared" si="6"/>
        <v>9300.836000000001</v>
      </c>
      <c r="Q16" s="857">
        <f t="shared" si="7"/>
        <v>-0.5817612524293516</v>
      </c>
    </row>
    <row r="17" spans="1:17" ht="18" customHeight="1">
      <c r="A17" s="853" t="s">
        <v>99</v>
      </c>
      <c r="B17" s="854">
        <v>329.862</v>
      </c>
      <c r="C17" s="855">
        <v>141.418</v>
      </c>
      <c r="D17" s="855">
        <f t="shared" si="2"/>
        <v>471.28000000000003</v>
      </c>
      <c r="E17" s="856">
        <f t="shared" si="0"/>
        <v>0.010889899941303422</v>
      </c>
      <c r="F17" s="854">
        <v>270.061</v>
      </c>
      <c r="G17" s="855">
        <v>137.561</v>
      </c>
      <c r="H17" s="855">
        <f t="shared" si="3"/>
        <v>407.62199999999996</v>
      </c>
      <c r="I17" s="857">
        <f t="shared" si="4"/>
        <v>0.15616919597077694</v>
      </c>
      <c r="J17" s="854">
        <v>2776.0870000000004</v>
      </c>
      <c r="K17" s="855">
        <v>1263.109</v>
      </c>
      <c r="L17" s="855">
        <f t="shared" si="5"/>
        <v>4039.1960000000004</v>
      </c>
      <c r="M17" s="856">
        <f t="shared" si="1"/>
        <v>0.011177677250963232</v>
      </c>
      <c r="N17" s="855">
        <v>2515.289</v>
      </c>
      <c r="O17" s="855">
        <v>1200.36</v>
      </c>
      <c r="P17" s="855">
        <f t="shared" si="6"/>
        <v>3715.6490000000003</v>
      </c>
      <c r="Q17" s="857">
        <f t="shared" si="7"/>
        <v>0.08707684714029762</v>
      </c>
    </row>
    <row r="18" spans="1:17" ht="18" customHeight="1">
      <c r="A18" s="853" t="s">
        <v>101</v>
      </c>
      <c r="B18" s="854">
        <v>371.91200000000003</v>
      </c>
      <c r="C18" s="855">
        <v>23.548</v>
      </c>
      <c r="D18" s="855">
        <f t="shared" si="2"/>
        <v>395.46000000000004</v>
      </c>
      <c r="E18" s="856">
        <f t="shared" si="0"/>
        <v>0.009137921895238184</v>
      </c>
      <c r="F18" s="854">
        <v>841.172</v>
      </c>
      <c r="G18" s="855"/>
      <c r="H18" s="855">
        <f t="shared" si="3"/>
        <v>841.172</v>
      </c>
      <c r="I18" s="857">
        <f t="shared" si="4"/>
        <v>-0.5298702286809356</v>
      </c>
      <c r="J18" s="854">
        <v>5244.505</v>
      </c>
      <c r="K18" s="855">
        <v>32.057</v>
      </c>
      <c r="L18" s="855">
        <f t="shared" si="5"/>
        <v>5276.562</v>
      </c>
      <c r="M18" s="856">
        <f t="shared" si="1"/>
        <v>0.014601843295224359</v>
      </c>
      <c r="N18" s="855">
        <v>5281.4540000000015</v>
      </c>
      <c r="O18" s="855"/>
      <c r="P18" s="855">
        <f t="shared" si="6"/>
        <v>5281.4540000000015</v>
      </c>
      <c r="Q18" s="857">
        <f t="shared" si="7"/>
        <v>-0.000926260079137653</v>
      </c>
    </row>
    <row r="19" spans="1:17" ht="18" customHeight="1">
      <c r="A19" s="853" t="s">
        <v>69</v>
      </c>
      <c r="B19" s="854">
        <v>119.638</v>
      </c>
      <c r="C19" s="855">
        <v>83.97300000000001</v>
      </c>
      <c r="D19" s="855">
        <f t="shared" si="2"/>
        <v>203.61100000000002</v>
      </c>
      <c r="E19" s="856">
        <f t="shared" si="0"/>
        <v>0.004704853626185561</v>
      </c>
      <c r="F19" s="854">
        <v>99.34400000000002</v>
      </c>
      <c r="G19" s="855">
        <v>177.075</v>
      </c>
      <c r="H19" s="855">
        <f t="shared" si="3"/>
        <v>276.419</v>
      </c>
      <c r="I19" s="857">
        <f t="shared" si="4"/>
        <v>-0.26339723390939107</v>
      </c>
      <c r="J19" s="854">
        <v>1112.495</v>
      </c>
      <c r="K19" s="855">
        <v>890.201</v>
      </c>
      <c r="L19" s="855">
        <f t="shared" si="5"/>
        <v>2002.696</v>
      </c>
      <c r="M19" s="856">
        <f t="shared" si="1"/>
        <v>0.005542065678366451</v>
      </c>
      <c r="N19" s="855">
        <v>2025.995</v>
      </c>
      <c r="O19" s="855">
        <v>1316.621</v>
      </c>
      <c r="P19" s="855">
        <f t="shared" si="6"/>
        <v>3342.616</v>
      </c>
      <c r="Q19" s="857">
        <f t="shared" si="7"/>
        <v>-0.40085968594657595</v>
      </c>
    </row>
    <row r="20" spans="1:17" ht="18" customHeight="1">
      <c r="A20" s="853" t="s">
        <v>79</v>
      </c>
      <c r="B20" s="854">
        <v>102.088</v>
      </c>
      <c r="C20" s="855">
        <v>57.91</v>
      </c>
      <c r="D20" s="855">
        <f t="shared" si="2"/>
        <v>159.998</v>
      </c>
      <c r="E20" s="856">
        <f t="shared" si="0"/>
        <v>0.0036970849830433392</v>
      </c>
      <c r="F20" s="854">
        <v>43.439</v>
      </c>
      <c r="G20" s="855">
        <v>11.525</v>
      </c>
      <c r="H20" s="855">
        <f t="shared" si="3"/>
        <v>54.964</v>
      </c>
      <c r="I20" s="857">
        <f t="shared" si="4"/>
        <v>1.9109599010261262</v>
      </c>
      <c r="J20" s="854">
        <v>583.913</v>
      </c>
      <c r="K20" s="855">
        <v>435.24600000000004</v>
      </c>
      <c r="L20" s="855">
        <f t="shared" si="5"/>
        <v>1019.1590000000001</v>
      </c>
      <c r="M20" s="856">
        <f t="shared" si="1"/>
        <v>0.0028203212642848815</v>
      </c>
      <c r="N20" s="855">
        <v>443.70700000000005</v>
      </c>
      <c r="O20" s="855">
        <v>230.169</v>
      </c>
      <c r="P20" s="855">
        <f t="shared" si="6"/>
        <v>673.8760000000001</v>
      </c>
      <c r="Q20" s="857">
        <f t="shared" si="7"/>
        <v>0.5123835839234518</v>
      </c>
    </row>
    <row r="21" spans="1:17" ht="18" customHeight="1" thickBot="1">
      <c r="A21" s="853" t="s">
        <v>63</v>
      </c>
      <c r="B21" s="854">
        <v>144.635</v>
      </c>
      <c r="C21" s="855">
        <v>128.00900000000001</v>
      </c>
      <c r="D21" s="855">
        <f t="shared" si="2"/>
        <v>272.644</v>
      </c>
      <c r="E21" s="856">
        <f t="shared" si="0"/>
        <v>0.00630000398828028</v>
      </c>
      <c r="F21" s="854">
        <v>193.54399999999998</v>
      </c>
      <c r="G21" s="855">
        <v>36.638</v>
      </c>
      <c r="H21" s="855">
        <f t="shared" si="3"/>
        <v>230.182</v>
      </c>
      <c r="I21" s="857">
        <f t="shared" si="4"/>
        <v>0.18447141826902191</v>
      </c>
      <c r="J21" s="854">
        <v>1603.8579999999997</v>
      </c>
      <c r="K21" s="855">
        <v>668.4110000000001</v>
      </c>
      <c r="L21" s="855">
        <f t="shared" si="5"/>
        <v>2272.269</v>
      </c>
      <c r="M21" s="856">
        <f t="shared" si="1"/>
        <v>0.006288055719348347</v>
      </c>
      <c r="N21" s="855">
        <v>5333.366</v>
      </c>
      <c r="O21" s="855">
        <v>2531.667</v>
      </c>
      <c r="P21" s="855">
        <f t="shared" si="6"/>
        <v>7865.032999999999</v>
      </c>
      <c r="Q21" s="857">
        <f t="shared" si="7"/>
        <v>-0.7110922484368469</v>
      </c>
    </row>
    <row r="22" spans="1:17" s="852" customFormat="1" ht="18" customHeight="1">
      <c r="A22" s="847" t="s">
        <v>171</v>
      </c>
      <c r="B22" s="848">
        <f>SUM(B23:B30)</f>
        <v>2571.12</v>
      </c>
      <c r="C22" s="849">
        <f>SUM(C23:C30)</f>
        <v>4395.381</v>
      </c>
      <c r="D22" s="849">
        <f aca="true" t="shared" si="8" ref="D22:D39">C22+B22</f>
        <v>6966.501</v>
      </c>
      <c r="E22" s="850">
        <f t="shared" si="0"/>
        <v>0.16097542613942928</v>
      </c>
      <c r="F22" s="848">
        <f>SUM(F23:F30)</f>
        <v>3948.607</v>
      </c>
      <c r="G22" s="849">
        <f>SUM(G23:G30)</f>
        <v>4152.206</v>
      </c>
      <c r="H22" s="849">
        <f aca="true" t="shared" si="9" ref="H22:H30">G22+F22</f>
        <v>8100.813</v>
      </c>
      <c r="I22" s="851">
        <f aca="true" t="shared" si="10" ref="I22:I39">IF(ISERROR(D22/H22-1),"         /0",(D22/H22-1))</f>
        <v>-0.14002446421118475</v>
      </c>
      <c r="J22" s="848">
        <f>SUM(J23:J30)</f>
        <v>25700.442999999996</v>
      </c>
      <c r="K22" s="849">
        <f>SUM(K23:K30)</f>
        <v>30617.518</v>
      </c>
      <c r="L22" s="849">
        <f aca="true" t="shared" si="11" ref="L22:L30">K22+J22</f>
        <v>56317.960999999996</v>
      </c>
      <c r="M22" s="850">
        <f t="shared" si="1"/>
        <v>0.1558488351370754</v>
      </c>
      <c r="N22" s="848">
        <f>SUM(N23:N30)</f>
        <v>35482.55900000001</v>
      </c>
      <c r="O22" s="849">
        <f>SUM(O23:O30)</f>
        <v>37535.422999999995</v>
      </c>
      <c r="P22" s="849">
        <f aca="true" t="shared" si="12" ref="P22:P30">O22+N22</f>
        <v>73017.982</v>
      </c>
      <c r="Q22" s="851">
        <f aca="true" t="shared" si="13" ref="Q22:Q39">IF(ISERROR(L22/P22-1),"         /0",(L22/P22-1))</f>
        <v>-0.22871107284230352</v>
      </c>
    </row>
    <row r="23" spans="1:17" ht="18" customHeight="1">
      <c r="A23" s="858" t="s">
        <v>47</v>
      </c>
      <c r="B23" s="859">
        <v>1171.7589999999998</v>
      </c>
      <c r="C23" s="860">
        <v>1108.471</v>
      </c>
      <c r="D23" s="860">
        <f t="shared" si="8"/>
        <v>2280.2299999999996</v>
      </c>
      <c r="E23" s="861">
        <f t="shared" si="0"/>
        <v>0.05268943418595802</v>
      </c>
      <c r="F23" s="859">
        <v>1212.919</v>
      </c>
      <c r="G23" s="860">
        <v>1216.143</v>
      </c>
      <c r="H23" s="860">
        <f t="shared" si="9"/>
        <v>2429.062</v>
      </c>
      <c r="I23" s="862">
        <f t="shared" si="10"/>
        <v>-0.06127138788552966</v>
      </c>
      <c r="J23" s="859">
        <v>9168.809</v>
      </c>
      <c r="K23" s="860">
        <v>9002.443</v>
      </c>
      <c r="L23" s="860">
        <f t="shared" si="11"/>
        <v>18171.252</v>
      </c>
      <c r="M23" s="861">
        <f t="shared" si="1"/>
        <v>0.05028535136743058</v>
      </c>
      <c r="N23" s="860">
        <v>10763.751000000002</v>
      </c>
      <c r="O23" s="860">
        <v>10089.728999999996</v>
      </c>
      <c r="P23" s="860">
        <f t="shared" si="12"/>
        <v>20853.479999999996</v>
      </c>
      <c r="Q23" s="862">
        <f t="shared" si="13"/>
        <v>-0.12862256083876633</v>
      </c>
    </row>
    <row r="24" spans="1:17" ht="18" customHeight="1">
      <c r="A24" s="858" t="s">
        <v>91</v>
      </c>
      <c r="B24" s="859"/>
      <c r="C24" s="860">
        <v>1479.4789999999998</v>
      </c>
      <c r="D24" s="860">
        <f t="shared" si="8"/>
        <v>1479.4789999999998</v>
      </c>
      <c r="E24" s="861">
        <f t="shared" si="0"/>
        <v>0.03418642479048473</v>
      </c>
      <c r="F24" s="859"/>
      <c r="G24" s="860"/>
      <c r="H24" s="860">
        <f t="shared" si="9"/>
        <v>0</v>
      </c>
      <c r="I24" s="862" t="str">
        <f t="shared" si="10"/>
        <v>         /0</v>
      </c>
      <c r="J24" s="859"/>
      <c r="K24" s="860">
        <v>1493.4189999999999</v>
      </c>
      <c r="L24" s="860">
        <f t="shared" si="11"/>
        <v>1493.4189999999999</v>
      </c>
      <c r="M24" s="861">
        <f t="shared" si="1"/>
        <v>0.004132742155234917</v>
      </c>
      <c r="N24" s="860"/>
      <c r="O24" s="860"/>
      <c r="P24" s="860">
        <f t="shared" si="12"/>
        <v>0</v>
      </c>
      <c r="Q24" s="862" t="str">
        <f t="shared" si="13"/>
        <v>         /0</v>
      </c>
    </row>
    <row r="25" spans="1:17" ht="18" customHeight="1">
      <c r="A25" s="858" t="s">
        <v>59</v>
      </c>
      <c r="B25" s="859">
        <v>461.105</v>
      </c>
      <c r="C25" s="860">
        <v>733.4970000000001</v>
      </c>
      <c r="D25" s="860">
        <f t="shared" si="8"/>
        <v>1194.602</v>
      </c>
      <c r="E25" s="861">
        <f t="shared" si="0"/>
        <v>0.02760375201510981</v>
      </c>
      <c r="F25" s="859">
        <v>676.385</v>
      </c>
      <c r="G25" s="860">
        <v>1004.753</v>
      </c>
      <c r="H25" s="860">
        <f t="shared" si="9"/>
        <v>1681.138</v>
      </c>
      <c r="I25" s="862">
        <f t="shared" si="10"/>
        <v>-0.28940872194906064</v>
      </c>
      <c r="J25" s="859">
        <v>5144.278999999999</v>
      </c>
      <c r="K25" s="860">
        <v>7216.919</v>
      </c>
      <c r="L25" s="860">
        <f t="shared" si="11"/>
        <v>12361.197999999999</v>
      </c>
      <c r="M25" s="861">
        <f t="shared" si="1"/>
        <v>0.03420717431866445</v>
      </c>
      <c r="N25" s="860">
        <v>5612.929</v>
      </c>
      <c r="O25" s="860">
        <v>9735.098000000002</v>
      </c>
      <c r="P25" s="860">
        <f t="shared" si="12"/>
        <v>15348.027000000002</v>
      </c>
      <c r="Q25" s="862">
        <f t="shared" si="13"/>
        <v>-0.1946067074289095</v>
      </c>
    </row>
    <row r="26" spans="1:17" ht="18" customHeight="1">
      <c r="A26" s="858" t="s">
        <v>57</v>
      </c>
      <c r="B26" s="859">
        <v>267.81</v>
      </c>
      <c r="C26" s="860">
        <v>397.068</v>
      </c>
      <c r="D26" s="860">
        <f t="shared" si="8"/>
        <v>664.8779999999999</v>
      </c>
      <c r="E26" s="861">
        <f t="shared" si="0"/>
        <v>0.015363382475755253</v>
      </c>
      <c r="F26" s="859">
        <v>1277.522</v>
      </c>
      <c r="G26" s="860">
        <v>753.534</v>
      </c>
      <c r="H26" s="860">
        <f t="shared" si="9"/>
        <v>2031.056</v>
      </c>
      <c r="I26" s="862">
        <f t="shared" si="10"/>
        <v>-0.6726441811550248</v>
      </c>
      <c r="J26" s="859">
        <v>5205.863</v>
      </c>
      <c r="K26" s="860">
        <v>3571.5909999999994</v>
      </c>
      <c r="L26" s="860">
        <f t="shared" si="11"/>
        <v>8777.454</v>
      </c>
      <c r="M26" s="861">
        <f t="shared" si="1"/>
        <v>0.024289870532941755</v>
      </c>
      <c r="N26" s="860">
        <v>12430.896000000004</v>
      </c>
      <c r="O26" s="860">
        <v>6175.691000000001</v>
      </c>
      <c r="P26" s="860">
        <f t="shared" si="12"/>
        <v>18606.587000000007</v>
      </c>
      <c r="Q26" s="862">
        <f t="shared" si="13"/>
        <v>-0.5282609325396432</v>
      </c>
    </row>
    <row r="27" spans="1:17" ht="18" customHeight="1">
      <c r="A27" s="858" t="s">
        <v>96</v>
      </c>
      <c r="B27" s="859">
        <v>468.665</v>
      </c>
      <c r="C27" s="860">
        <v>172.868</v>
      </c>
      <c r="D27" s="860">
        <f t="shared" si="8"/>
        <v>641.533</v>
      </c>
      <c r="E27" s="861">
        <f t="shared" si="0"/>
        <v>0.014823947927016228</v>
      </c>
      <c r="F27" s="859">
        <v>395.337</v>
      </c>
      <c r="G27" s="860">
        <v>160.367</v>
      </c>
      <c r="H27" s="860">
        <f t="shared" si="9"/>
        <v>555.704</v>
      </c>
      <c r="I27" s="862">
        <f t="shared" si="10"/>
        <v>0.154450930711314</v>
      </c>
      <c r="J27" s="859">
        <v>3283.0179999999996</v>
      </c>
      <c r="K27" s="860">
        <v>1426.966</v>
      </c>
      <c r="L27" s="860">
        <f t="shared" si="11"/>
        <v>4709.9839999999995</v>
      </c>
      <c r="M27" s="861">
        <f t="shared" si="1"/>
        <v>0.013033950570658318</v>
      </c>
      <c r="N27" s="860">
        <v>2902.4069999999997</v>
      </c>
      <c r="O27" s="860">
        <v>1088.22</v>
      </c>
      <c r="P27" s="860">
        <f t="shared" si="12"/>
        <v>3990.6269999999995</v>
      </c>
      <c r="Q27" s="862">
        <f t="shared" si="13"/>
        <v>0.18026164810692658</v>
      </c>
    </row>
    <row r="28" spans="1:17" ht="18" customHeight="1">
      <c r="A28" s="858" t="s">
        <v>95</v>
      </c>
      <c r="B28" s="859"/>
      <c r="C28" s="860">
        <v>183.674</v>
      </c>
      <c r="D28" s="860">
        <f>C28+B28</f>
        <v>183.674</v>
      </c>
      <c r="E28" s="861">
        <f t="shared" si="0"/>
        <v>0.004244167971946539</v>
      </c>
      <c r="F28" s="859"/>
      <c r="G28" s="860">
        <v>247.241</v>
      </c>
      <c r="H28" s="860">
        <f>G28+F28</f>
        <v>247.241</v>
      </c>
      <c r="I28" s="862">
        <f t="shared" si="10"/>
        <v>-0.2571054153639566</v>
      </c>
      <c r="J28" s="859"/>
      <c r="K28" s="860">
        <v>2242.858</v>
      </c>
      <c r="L28" s="860">
        <f>K28+J28</f>
        <v>2242.858</v>
      </c>
      <c r="M28" s="861">
        <f t="shared" si="1"/>
        <v>0.00620666658506814</v>
      </c>
      <c r="N28" s="860"/>
      <c r="O28" s="860">
        <v>2823.5</v>
      </c>
      <c r="P28" s="860">
        <f>O28+N28</f>
        <v>2823.5</v>
      </c>
      <c r="Q28" s="862">
        <f>IF(ISERROR(L28/P28-1),"         /0",(L28/P28-1))</f>
        <v>-0.20564618381441468</v>
      </c>
    </row>
    <row r="29" spans="1:17" ht="18" customHeight="1">
      <c r="A29" s="858" t="s">
        <v>94</v>
      </c>
      <c r="B29" s="859"/>
      <c r="C29" s="860">
        <v>122.568</v>
      </c>
      <c r="D29" s="860">
        <f t="shared" si="8"/>
        <v>122.568</v>
      </c>
      <c r="E29" s="861">
        <f t="shared" si="0"/>
        <v>0.00283218735360227</v>
      </c>
      <c r="F29" s="859"/>
      <c r="G29" s="860">
        <v>318.28</v>
      </c>
      <c r="H29" s="860">
        <f t="shared" si="9"/>
        <v>318.28</v>
      </c>
      <c r="I29" s="862">
        <f t="shared" si="10"/>
        <v>-0.6149051149930878</v>
      </c>
      <c r="J29" s="859"/>
      <c r="K29" s="860">
        <v>1975.8790000000001</v>
      </c>
      <c r="L29" s="860">
        <f t="shared" si="11"/>
        <v>1975.8790000000001</v>
      </c>
      <c r="M29" s="861">
        <f t="shared" si="1"/>
        <v>0.005467854926811172</v>
      </c>
      <c r="N29" s="860">
        <v>0</v>
      </c>
      <c r="O29" s="860">
        <v>2068.259</v>
      </c>
      <c r="P29" s="860">
        <f t="shared" si="12"/>
        <v>2068.259</v>
      </c>
      <c r="Q29" s="862">
        <f t="shared" si="13"/>
        <v>-0.04466558588648706</v>
      </c>
    </row>
    <row r="30" spans="1:17" ht="18" customHeight="1">
      <c r="A30" s="858" t="s">
        <v>63</v>
      </c>
      <c r="B30" s="859">
        <v>201.781</v>
      </c>
      <c r="C30" s="860">
        <v>197.756</v>
      </c>
      <c r="D30" s="860">
        <f t="shared" si="8"/>
        <v>399.53700000000003</v>
      </c>
      <c r="E30" s="861">
        <f t="shared" si="0"/>
        <v>0.009232129419556413</v>
      </c>
      <c r="F30" s="859">
        <v>386.444</v>
      </c>
      <c r="G30" s="860">
        <v>451.888</v>
      </c>
      <c r="H30" s="860">
        <f t="shared" si="9"/>
        <v>838.332</v>
      </c>
      <c r="I30" s="862">
        <f t="shared" si="10"/>
        <v>-0.523414351354833</v>
      </c>
      <c r="J30" s="859">
        <v>2898.4739999999997</v>
      </c>
      <c r="K30" s="860">
        <v>3687.4429999999998</v>
      </c>
      <c r="L30" s="860">
        <f t="shared" si="11"/>
        <v>6585.9169999999995</v>
      </c>
      <c r="M30" s="861">
        <f t="shared" si="1"/>
        <v>0.018225224680266074</v>
      </c>
      <c r="N30" s="860">
        <v>3772.576</v>
      </c>
      <c r="O30" s="860">
        <v>5554.9259999999995</v>
      </c>
      <c r="P30" s="860">
        <f t="shared" si="12"/>
        <v>9327.502</v>
      </c>
      <c r="Q30" s="862">
        <f t="shared" si="13"/>
        <v>-0.2939248900723903</v>
      </c>
    </row>
    <row r="31" spans="1:17" s="852" customFormat="1" ht="18" customHeight="1">
      <c r="A31" s="863" t="s">
        <v>183</v>
      </c>
      <c r="B31" s="864">
        <f>SUM(B32:B37)</f>
        <v>2988.609</v>
      </c>
      <c r="C31" s="865">
        <f>SUM(C32:C37)</f>
        <v>822.887</v>
      </c>
      <c r="D31" s="865">
        <f t="shared" si="8"/>
        <v>3811.496</v>
      </c>
      <c r="E31" s="866">
        <f t="shared" si="0"/>
        <v>0.08807250480962109</v>
      </c>
      <c r="F31" s="864">
        <f>SUM(F32:F37)</f>
        <v>2607.593</v>
      </c>
      <c r="G31" s="865">
        <f>SUM(G32:G37)</f>
        <v>780.453</v>
      </c>
      <c r="H31" s="865">
        <f aca="true" t="shared" si="14" ref="H31:H39">G31+F31</f>
        <v>3388.046</v>
      </c>
      <c r="I31" s="867">
        <f t="shared" si="10"/>
        <v>0.12498354508764065</v>
      </c>
      <c r="J31" s="864">
        <f>SUM(J32:J37)</f>
        <v>24371.666</v>
      </c>
      <c r="K31" s="865">
        <f>SUM(K32:K37)</f>
        <v>7408.102000000001</v>
      </c>
      <c r="L31" s="865">
        <f aca="true" t="shared" si="15" ref="L31:L39">K31+J31</f>
        <v>31779.768000000004</v>
      </c>
      <c r="M31" s="866">
        <f t="shared" si="1"/>
        <v>0.08794423192498935</v>
      </c>
      <c r="N31" s="864">
        <f>SUM(N32:N37)</f>
        <v>24810.335</v>
      </c>
      <c r="O31" s="865">
        <f>SUM(O32:O37)</f>
        <v>7656.505</v>
      </c>
      <c r="P31" s="865">
        <f aca="true" t="shared" si="16" ref="P31:P39">O31+N31</f>
        <v>32466.84</v>
      </c>
      <c r="Q31" s="868">
        <f t="shared" si="13"/>
        <v>-0.021162268948872076</v>
      </c>
    </row>
    <row r="32" spans="1:17" ht="18" customHeight="1">
      <c r="A32" s="858" t="s">
        <v>94</v>
      </c>
      <c r="B32" s="859">
        <v>1748.291</v>
      </c>
      <c r="C32" s="860"/>
      <c r="D32" s="860">
        <f t="shared" si="8"/>
        <v>1748.291</v>
      </c>
      <c r="E32" s="861">
        <f t="shared" si="0"/>
        <v>0.04039788248659247</v>
      </c>
      <c r="F32" s="859">
        <v>1759.741</v>
      </c>
      <c r="G32" s="860"/>
      <c r="H32" s="860">
        <f t="shared" si="14"/>
        <v>1759.741</v>
      </c>
      <c r="I32" s="862">
        <f t="shared" si="10"/>
        <v>-0.006506639329310393</v>
      </c>
      <c r="J32" s="859">
        <v>17244.552000000003</v>
      </c>
      <c r="K32" s="860">
        <v>61.998</v>
      </c>
      <c r="L32" s="860">
        <f t="shared" si="15"/>
        <v>17306.550000000003</v>
      </c>
      <c r="M32" s="861">
        <f t="shared" si="1"/>
        <v>0.047892459347765676</v>
      </c>
      <c r="N32" s="859">
        <v>10771.427</v>
      </c>
      <c r="O32" s="860">
        <v>581.234</v>
      </c>
      <c r="P32" s="860">
        <f t="shared" si="16"/>
        <v>11352.661</v>
      </c>
      <c r="Q32" s="862">
        <f t="shared" si="13"/>
        <v>0.5244487613961171</v>
      </c>
    </row>
    <row r="33" spans="1:17" ht="18" customHeight="1">
      <c r="A33" s="858" t="s">
        <v>100</v>
      </c>
      <c r="B33" s="859">
        <v>376.409</v>
      </c>
      <c r="C33" s="860">
        <v>74.349</v>
      </c>
      <c r="D33" s="860">
        <f>C33+B33</f>
        <v>450.758</v>
      </c>
      <c r="E33" s="861">
        <f t="shared" si="0"/>
        <v>0.010415696651124698</v>
      </c>
      <c r="F33" s="859">
        <v>356.838</v>
      </c>
      <c r="G33" s="860">
        <v>42.057</v>
      </c>
      <c r="H33" s="860">
        <f>G33+F33</f>
        <v>398.89500000000004</v>
      </c>
      <c r="I33" s="862">
        <f t="shared" si="10"/>
        <v>0.130016671053786</v>
      </c>
      <c r="J33" s="859">
        <v>3893.0370000000003</v>
      </c>
      <c r="K33" s="860">
        <v>1054.767</v>
      </c>
      <c r="L33" s="860">
        <f>K33+J33</f>
        <v>4947.804</v>
      </c>
      <c r="M33" s="861">
        <f t="shared" si="1"/>
        <v>0.013692070454868959</v>
      </c>
      <c r="N33" s="859">
        <v>3075.1160000000004</v>
      </c>
      <c r="O33" s="860">
        <v>474.80100000000004</v>
      </c>
      <c r="P33" s="860">
        <f>O33+N33</f>
        <v>3549.9170000000004</v>
      </c>
      <c r="Q33" s="862">
        <f>IF(ISERROR(L33/P33-1),"         /0",(L33/P33-1))</f>
        <v>0.3937801926073199</v>
      </c>
    </row>
    <row r="34" spans="1:17" ht="18" customHeight="1">
      <c r="A34" s="858" t="s">
        <v>246</v>
      </c>
      <c r="B34" s="859">
        <v>387.813</v>
      </c>
      <c r="C34" s="860"/>
      <c r="D34" s="860">
        <f>C34+B34</f>
        <v>387.813</v>
      </c>
      <c r="E34" s="861">
        <f t="shared" si="0"/>
        <v>0.008961222131082804</v>
      </c>
      <c r="F34" s="859"/>
      <c r="G34" s="860"/>
      <c r="H34" s="860">
        <f>G34+F34</f>
        <v>0</v>
      </c>
      <c r="I34" s="862" t="str">
        <f t="shared" si="10"/>
        <v>         /0</v>
      </c>
      <c r="J34" s="859">
        <v>387.813</v>
      </c>
      <c r="K34" s="860"/>
      <c r="L34" s="860">
        <f>K34+J34</f>
        <v>387.813</v>
      </c>
      <c r="M34" s="861">
        <f t="shared" si="1"/>
        <v>0.0010731958904019025</v>
      </c>
      <c r="N34" s="859"/>
      <c r="O34" s="860"/>
      <c r="P34" s="860">
        <f>O34+N34</f>
        <v>0</v>
      </c>
      <c r="Q34" s="862" t="str">
        <f>IF(ISERROR(L34/P34-1),"         /0",(L34/P34-1))</f>
        <v>         /0</v>
      </c>
    </row>
    <row r="35" spans="1:17" ht="18" customHeight="1">
      <c r="A35" s="858" t="s">
        <v>71</v>
      </c>
      <c r="B35" s="859">
        <v>105.209</v>
      </c>
      <c r="C35" s="860">
        <v>247.454</v>
      </c>
      <c r="D35" s="860">
        <f t="shared" si="8"/>
        <v>352.663</v>
      </c>
      <c r="E35" s="861">
        <f t="shared" si="0"/>
        <v>0.008149008621201598</v>
      </c>
      <c r="F35" s="859">
        <v>164.593</v>
      </c>
      <c r="G35" s="860">
        <v>332.605</v>
      </c>
      <c r="H35" s="860">
        <f t="shared" si="14"/>
        <v>497.198</v>
      </c>
      <c r="I35" s="862">
        <f t="shared" si="10"/>
        <v>-0.2906990776310443</v>
      </c>
      <c r="J35" s="859">
        <v>1119.4940000000001</v>
      </c>
      <c r="K35" s="860">
        <v>2536.8990000000003</v>
      </c>
      <c r="L35" s="860">
        <f t="shared" si="15"/>
        <v>3656.3930000000005</v>
      </c>
      <c r="M35" s="861">
        <f t="shared" si="1"/>
        <v>0.010118345546163445</v>
      </c>
      <c r="N35" s="859">
        <v>1735.2060000000004</v>
      </c>
      <c r="O35" s="860">
        <v>3039.098</v>
      </c>
      <c r="P35" s="860">
        <f t="shared" si="16"/>
        <v>4774.304</v>
      </c>
      <c r="Q35" s="862">
        <f t="shared" si="13"/>
        <v>-0.23415161665449025</v>
      </c>
    </row>
    <row r="36" spans="1:17" ht="18" customHeight="1">
      <c r="A36" s="858" t="s">
        <v>47</v>
      </c>
      <c r="B36" s="859">
        <v>151.885</v>
      </c>
      <c r="C36" s="860">
        <v>193.063</v>
      </c>
      <c r="D36" s="860">
        <f t="shared" si="8"/>
        <v>344.948</v>
      </c>
      <c r="E36" s="861">
        <f t="shared" si="0"/>
        <v>0.007970737576287414</v>
      </c>
      <c r="F36" s="859">
        <v>66.475</v>
      </c>
      <c r="G36" s="860">
        <v>121.617</v>
      </c>
      <c r="H36" s="860">
        <f t="shared" si="14"/>
        <v>188.09199999999998</v>
      </c>
      <c r="I36" s="862">
        <f t="shared" si="10"/>
        <v>0.833932330986964</v>
      </c>
      <c r="J36" s="859">
        <v>550.6410000000001</v>
      </c>
      <c r="K36" s="860">
        <v>1230.72</v>
      </c>
      <c r="L36" s="860">
        <f t="shared" si="15"/>
        <v>1781.361</v>
      </c>
      <c r="M36" s="861">
        <f t="shared" si="1"/>
        <v>0.004929564776122058</v>
      </c>
      <c r="N36" s="859">
        <v>224.059</v>
      </c>
      <c r="O36" s="860">
        <v>964.335</v>
      </c>
      <c r="P36" s="860">
        <f t="shared" si="16"/>
        <v>1188.394</v>
      </c>
      <c r="Q36" s="862">
        <f t="shared" si="13"/>
        <v>0.49896498972562986</v>
      </c>
    </row>
    <row r="37" spans="1:17" ht="18" customHeight="1" thickBot="1">
      <c r="A37" s="858" t="s">
        <v>63</v>
      </c>
      <c r="B37" s="859">
        <v>219.002</v>
      </c>
      <c r="C37" s="860">
        <v>308.02099999999996</v>
      </c>
      <c r="D37" s="860">
        <f t="shared" si="8"/>
        <v>527.0229999999999</v>
      </c>
      <c r="E37" s="861">
        <f t="shared" si="0"/>
        <v>0.0121779573433321</v>
      </c>
      <c r="F37" s="859">
        <v>259.94599999999997</v>
      </c>
      <c r="G37" s="860">
        <v>284.174</v>
      </c>
      <c r="H37" s="860">
        <f t="shared" si="14"/>
        <v>544.1199999999999</v>
      </c>
      <c r="I37" s="862">
        <f t="shared" si="10"/>
        <v>-0.03142137763728581</v>
      </c>
      <c r="J37" s="859">
        <v>1176.1290000000001</v>
      </c>
      <c r="K37" s="860">
        <v>2523.7180000000003</v>
      </c>
      <c r="L37" s="860">
        <f t="shared" si="15"/>
        <v>3699.8470000000007</v>
      </c>
      <c r="M37" s="861">
        <f t="shared" si="1"/>
        <v>0.010238595909667312</v>
      </c>
      <c r="N37" s="859">
        <v>9004.527</v>
      </c>
      <c r="O37" s="860">
        <v>2597.0370000000003</v>
      </c>
      <c r="P37" s="860">
        <f t="shared" si="16"/>
        <v>11601.564</v>
      </c>
      <c r="Q37" s="862">
        <f t="shared" si="13"/>
        <v>-0.6810906701889503</v>
      </c>
    </row>
    <row r="38" spans="1:17" s="852" customFormat="1" ht="18" customHeight="1">
      <c r="A38" s="847" t="s">
        <v>223</v>
      </c>
      <c r="B38" s="848">
        <f>SUM(B39:B46)</f>
        <v>2798.675</v>
      </c>
      <c r="C38" s="849">
        <f>SUM(C39:C46)</f>
        <v>2145.5299999999997</v>
      </c>
      <c r="D38" s="849">
        <f t="shared" si="8"/>
        <v>4944.205</v>
      </c>
      <c r="E38" s="850">
        <f t="shared" si="0"/>
        <v>0.11424609094231049</v>
      </c>
      <c r="F38" s="848">
        <f>SUM(F39:F46)</f>
        <v>2740.517</v>
      </c>
      <c r="G38" s="849">
        <f>SUM(G39:G46)</f>
        <v>2459.13</v>
      </c>
      <c r="H38" s="849">
        <f t="shared" si="14"/>
        <v>5199.647</v>
      </c>
      <c r="I38" s="851">
        <f t="shared" si="10"/>
        <v>-0.04912679649214646</v>
      </c>
      <c r="J38" s="848">
        <f>SUM(J39:J46)</f>
        <v>22509.424</v>
      </c>
      <c r="K38" s="849">
        <f>SUM(K39:K46)</f>
        <v>15859.956000000002</v>
      </c>
      <c r="L38" s="849">
        <f t="shared" si="15"/>
        <v>38369.380000000005</v>
      </c>
      <c r="M38" s="850">
        <f t="shared" si="1"/>
        <v>0.1061796817880498</v>
      </c>
      <c r="N38" s="848">
        <f>SUM(N39:N46)</f>
        <v>24611.321</v>
      </c>
      <c r="O38" s="849">
        <f>SUM(O39:O46)</f>
        <v>20890.915999999994</v>
      </c>
      <c r="P38" s="849">
        <f t="shared" si="16"/>
        <v>45502.236999999994</v>
      </c>
      <c r="Q38" s="851">
        <f t="shared" si="13"/>
        <v>-0.15675838091212946</v>
      </c>
    </row>
    <row r="39" spans="1:17" s="869" customFormat="1" ht="18" customHeight="1">
      <c r="A39" s="853" t="s">
        <v>57</v>
      </c>
      <c r="B39" s="854">
        <v>1205.147</v>
      </c>
      <c r="C39" s="855">
        <v>1008.6940000000001</v>
      </c>
      <c r="D39" s="855">
        <f t="shared" si="8"/>
        <v>2213.841</v>
      </c>
      <c r="E39" s="856">
        <f t="shared" si="0"/>
        <v>0.05115537891689677</v>
      </c>
      <c r="F39" s="854">
        <v>1001.839</v>
      </c>
      <c r="G39" s="855">
        <v>961.39</v>
      </c>
      <c r="H39" s="855">
        <f t="shared" si="14"/>
        <v>1963.229</v>
      </c>
      <c r="I39" s="857">
        <f t="shared" si="10"/>
        <v>0.12765296356156108</v>
      </c>
      <c r="J39" s="854">
        <v>6748.719000000001</v>
      </c>
      <c r="K39" s="855">
        <v>5422.501000000001</v>
      </c>
      <c r="L39" s="855">
        <f t="shared" si="15"/>
        <v>12171.220000000001</v>
      </c>
      <c r="M39" s="856">
        <f t="shared" si="1"/>
        <v>0.033681447721395225</v>
      </c>
      <c r="N39" s="855">
        <v>9796.315</v>
      </c>
      <c r="O39" s="855">
        <v>8069.004</v>
      </c>
      <c r="P39" s="855">
        <f t="shared" si="16"/>
        <v>17865.319</v>
      </c>
      <c r="Q39" s="857">
        <f t="shared" si="13"/>
        <v>-0.31872361193214627</v>
      </c>
    </row>
    <row r="40" spans="1:17" s="869" customFormat="1" ht="18" customHeight="1">
      <c r="A40" s="853" t="s">
        <v>97</v>
      </c>
      <c r="B40" s="854">
        <v>450.241</v>
      </c>
      <c r="C40" s="855">
        <v>201.06</v>
      </c>
      <c r="D40" s="855">
        <f aca="true" t="shared" si="17" ref="D40:D46">C40+B40</f>
        <v>651.3009999999999</v>
      </c>
      <c r="E40" s="856">
        <f t="shared" si="0"/>
        <v>0.015049657786604267</v>
      </c>
      <c r="F40" s="854">
        <v>380.365</v>
      </c>
      <c r="G40" s="855">
        <v>177.555</v>
      </c>
      <c r="H40" s="855">
        <f aca="true" t="shared" si="18" ref="H40:H46">G40+F40</f>
        <v>557.9200000000001</v>
      </c>
      <c r="I40" s="857">
        <f aca="true" t="shared" si="19" ref="I40:I46">IF(ISERROR(D40/H40-1),"         /0",(D40/H40-1))</f>
        <v>0.16737345856036678</v>
      </c>
      <c r="J40" s="854">
        <v>4076.603999999999</v>
      </c>
      <c r="K40" s="855">
        <v>1986.0069999999998</v>
      </c>
      <c r="L40" s="855">
        <f aca="true" t="shared" si="20" ref="L40:L46">K40+J40</f>
        <v>6062.610999999999</v>
      </c>
      <c r="M40" s="856">
        <f t="shared" si="1"/>
        <v>0.016777078670146096</v>
      </c>
      <c r="N40" s="855">
        <v>3268.5759999999996</v>
      </c>
      <c r="O40" s="855">
        <v>2102.1820000000002</v>
      </c>
      <c r="P40" s="855">
        <f aca="true" t="shared" si="21" ref="P40:P46">O40+N40</f>
        <v>5370.758</v>
      </c>
      <c r="Q40" s="857">
        <f aca="true" t="shared" si="22" ref="Q40:Q46">IF(ISERROR(L40/P40-1),"         /0",(L40/P40-1))</f>
        <v>0.12881850196936795</v>
      </c>
    </row>
    <row r="41" spans="1:17" s="869" customFormat="1" ht="18" customHeight="1">
      <c r="A41" s="853" t="s">
        <v>59</v>
      </c>
      <c r="B41" s="854">
        <v>254.738</v>
      </c>
      <c r="C41" s="855">
        <v>300.72299999999996</v>
      </c>
      <c r="D41" s="855">
        <f>C41+B41</f>
        <v>555.461</v>
      </c>
      <c r="E41" s="856">
        <f t="shared" si="0"/>
        <v>0.012835076199491471</v>
      </c>
      <c r="F41" s="854">
        <v>262.274</v>
      </c>
      <c r="G41" s="855">
        <v>297.192</v>
      </c>
      <c r="H41" s="855">
        <f>G41+F41</f>
        <v>559.466</v>
      </c>
      <c r="I41" s="857">
        <f>IF(ISERROR(D41/H41-1),"         /0",(D41/H41-1))</f>
        <v>-0.007158611962120975</v>
      </c>
      <c r="J41" s="854">
        <v>2346.844</v>
      </c>
      <c r="K41" s="855">
        <v>2583.6459999999997</v>
      </c>
      <c r="L41" s="855">
        <f>K41+J41</f>
        <v>4930.49</v>
      </c>
      <c r="M41" s="856">
        <f t="shared" si="1"/>
        <v>0.013644157379117451</v>
      </c>
      <c r="N41" s="855">
        <v>2210.784</v>
      </c>
      <c r="O41" s="855">
        <v>2874.797</v>
      </c>
      <c r="P41" s="855">
        <f>O41+N41</f>
        <v>5085.581</v>
      </c>
      <c r="Q41" s="857">
        <f>IF(ISERROR(L41/P41-1),"         /0",(L41/P41-1))</f>
        <v>-0.030496220589152023</v>
      </c>
    </row>
    <row r="42" spans="1:17" s="869" customFormat="1" ht="18" customHeight="1">
      <c r="A42" s="853" t="s">
        <v>56</v>
      </c>
      <c r="B42" s="854">
        <v>259.678</v>
      </c>
      <c r="C42" s="855">
        <v>233.907</v>
      </c>
      <c r="D42" s="855">
        <f t="shared" si="17"/>
        <v>493.58500000000004</v>
      </c>
      <c r="E42" s="856">
        <f t="shared" si="0"/>
        <v>0.011405303137260759</v>
      </c>
      <c r="F42" s="854">
        <v>173.344</v>
      </c>
      <c r="G42" s="855">
        <v>137.356</v>
      </c>
      <c r="H42" s="855">
        <f t="shared" si="18"/>
        <v>310.7</v>
      </c>
      <c r="I42" s="857">
        <f t="shared" si="19"/>
        <v>0.5886224654007082</v>
      </c>
      <c r="J42" s="854">
        <v>1994.5790000000002</v>
      </c>
      <c r="K42" s="855">
        <v>1760.494</v>
      </c>
      <c r="L42" s="855">
        <f t="shared" si="20"/>
        <v>3755.0730000000003</v>
      </c>
      <c r="M42" s="856">
        <f t="shared" si="1"/>
        <v>0.010391422958382374</v>
      </c>
      <c r="N42" s="855">
        <v>1604.247</v>
      </c>
      <c r="O42" s="855">
        <v>1669.096</v>
      </c>
      <c r="P42" s="855">
        <f t="shared" si="21"/>
        <v>3273.343</v>
      </c>
      <c r="Q42" s="857">
        <f t="shared" si="22"/>
        <v>0.14716758983094658</v>
      </c>
    </row>
    <row r="43" spans="1:17" s="869" customFormat="1" ht="18" customHeight="1">
      <c r="A43" s="853" t="s">
        <v>96</v>
      </c>
      <c r="B43" s="854">
        <v>239.537</v>
      </c>
      <c r="C43" s="855">
        <v>192.685</v>
      </c>
      <c r="D43" s="855">
        <f t="shared" si="17"/>
        <v>432.222</v>
      </c>
      <c r="E43" s="856">
        <f t="shared" si="0"/>
        <v>0.009987384001931013</v>
      </c>
      <c r="F43" s="854">
        <v>355.87</v>
      </c>
      <c r="G43" s="855">
        <v>400.697</v>
      </c>
      <c r="H43" s="855">
        <f t="shared" si="18"/>
        <v>756.567</v>
      </c>
      <c r="I43" s="857">
        <f t="shared" si="19"/>
        <v>-0.428706248091709</v>
      </c>
      <c r="J43" s="854">
        <v>3109.7180000000003</v>
      </c>
      <c r="K43" s="855">
        <v>2153.733</v>
      </c>
      <c r="L43" s="855">
        <f t="shared" si="20"/>
        <v>5263.451000000001</v>
      </c>
      <c r="M43" s="856">
        <f t="shared" si="1"/>
        <v>0.01456556119194505</v>
      </c>
      <c r="N43" s="855">
        <v>2775.488</v>
      </c>
      <c r="O43" s="855">
        <v>2433.43</v>
      </c>
      <c r="P43" s="855">
        <f t="shared" si="21"/>
        <v>5208.918</v>
      </c>
      <c r="Q43" s="857">
        <f t="shared" si="22"/>
        <v>0.010469160773888486</v>
      </c>
    </row>
    <row r="44" spans="1:17" s="869" customFormat="1" ht="18" customHeight="1">
      <c r="A44" s="853" t="s">
        <v>68</v>
      </c>
      <c r="B44" s="854">
        <v>106.64900000000002</v>
      </c>
      <c r="C44" s="855">
        <v>66.692</v>
      </c>
      <c r="D44" s="855">
        <f t="shared" si="17"/>
        <v>173.341</v>
      </c>
      <c r="E44" s="856">
        <f t="shared" si="0"/>
        <v>0.004005402617818445</v>
      </c>
      <c r="F44" s="854">
        <v>117.88400000000001</v>
      </c>
      <c r="G44" s="855">
        <v>61.151</v>
      </c>
      <c r="H44" s="855">
        <f t="shared" si="18"/>
        <v>179.03500000000003</v>
      </c>
      <c r="I44" s="857">
        <f t="shared" si="19"/>
        <v>-0.031803837238528865</v>
      </c>
      <c r="J44" s="854">
        <v>996.8979999999993</v>
      </c>
      <c r="K44" s="855">
        <v>445.48</v>
      </c>
      <c r="L44" s="855">
        <f t="shared" si="20"/>
        <v>1442.3779999999992</v>
      </c>
      <c r="M44" s="856">
        <f t="shared" si="1"/>
        <v>0.0039914962675467675</v>
      </c>
      <c r="N44" s="855">
        <v>1195.6619999999987</v>
      </c>
      <c r="O44" s="855">
        <v>391.0459999999999</v>
      </c>
      <c r="P44" s="855">
        <f t="shared" si="21"/>
        <v>1586.7079999999985</v>
      </c>
      <c r="Q44" s="857">
        <f t="shared" si="22"/>
        <v>-0.09096191611815119</v>
      </c>
    </row>
    <row r="45" spans="1:17" s="869" customFormat="1" ht="18" customHeight="1">
      <c r="A45" s="853" t="s">
        <v>47</v>
      </c>
      <c r="B45" s="854">
        <v>92.003</v>
      </c>
      <c r="C45" s="855">
        <v>68.057</v>
      </c>
      <c r="D45" s="855">
        <f t="shared" si="17"/>
        <v>160.06</v>
      </c>
      <c r="E45" s="856">
        <f t="shared" si="0"/>
        <v>0.003698517621382248</v>
      </c>
      <c r="F45" s="854">
        <v>143.84599999999998</v>
      </c>
      <c r="G45" s="855">
        <v>175.862</v>
      </c>
      <c r="H45" s="855">
        <f t="shared" si="18"/>
        <v>319.70799999999997</v>
      </c>
      <c r="I45" s="857">
        <f t="shared" si="19"/>
        <v>-0.49935566204161297</v>
      </c>
      <c r="J45" s="854">
        <v>765.0179999999997</v>
      </c>
      <c r="K45" s="855">
        <v>651.716</v>
      </c>
      <c r="L45" s="855">
        <f t="shared" si="20"/>
        <v>1416.7339999999997</v>
      </c>
      <c r="M45" s="856">
        <f t="shared" si="1"/>
        <v>0.003920531561842045</v>
      </c>
      <c r="N45" s="855">
        <v>1076.231</v>
      </c>
      <c r="O45" s="855">
        <v>1390.652</v>
      </c>
      <c r="P45" s="855">
        <f t="shared" si="21"/>
        <v>2466.883</v>
      </c>
      <c r="Q45" s="857">
        <f t="shared" si="22"/>
        <v>-0.4256987461505066</v>
      </c>
    </row>
    <row r="46" spans="1:17" s="869" customFormat="1" ht="18" customHeight="1" thickBot="1">
      <c r="A46" s="853" t="s">
        <v>63</v>
      </c>
      <c r="B46" s="854">
        <v>190.68200000000002</v>
      </c>
      <c r="C46" s="855">
        <v>73.712</v>
      </c>
      <c r="D46" s="855">
        <f t="shared" si="17"/>
        <v>264.394</v>
      </c>
      <c r="E46" s="856">
        <f t="shared" si="0"/>
        <v>0.006109370660925516</v>
      </c>
      <c r="F46" s="854">
        <v>305.095</v>
      </c>
      <c r="G46" s="855">
        <v>247.92700000000002</v>
      </c>
      <c r="H46" s="855">
        <f t="shared" si="18"/>
        <v>553.022</v>
      </c>
      <c r="I46" s="857">
        <f t="shared" si="19"/>
        <v>-0.5219105207387771</v>
      </c>
      <c r="J46" s="854">
        <v>2471.044</v>
      </c>
      <c r="K46" s="855">
        <v>856.379</v>
      </c>
      <c r="L46" s="855">
        <f t="shared" si="20"/>
        <v>3327.423</v>
      </c>
      <c r="M46" s="856">
        <f t="shared" si="1"/>
        <v>0.009207986037674781</v>
      </c>
      <c r="N46" s="855">
        <v>2684.0179999999996</v>
      </c>
      <c r="O46" s="855">
        <v>1960.7089999999998</v>
      </c>
      <c r="P46" s="855">
        <f t="shared" si="21"/>
        <v>4644.726999999999</v>
      </c>
      <c r="Q46" s="857">
        <f t="shared" si="22"/>
        <v>-0.28361279360444636</v>
      </c>
    </row>
    <row r="47" spans="1:17" s="852" customFormat="1" ht="18" customHeight="1">
      <c r="A47" s="847" t="s">
        <v>197</v>
      </c>
      <c r="B47" s="848">
        <f>SUM(B48:B51)</f>
        <v>673.1529999999999</v>
      </c>
      <c r="C47" s="849">
        <f>SUM(C48:C51)</f>
        <v>361.26500000000004</v>
      </c>
      <c r="D47" s="849">
        <f aca="true" t="shared" si="23" ref="D47:D52">C47+B47</f>
        <v>1034.418</v>
      </c>
      <c r="E47" s="850">
        <f t="shared" si="0"/>
        <v>0.02390236911704974</v>
      </c>
      <c r="F47" s="848">
        <f>SUM(F48:F51)</f>
        <v>2206.9419999999996</v>
      </c>
      <c r="G47" s="849">
        <f>SUM(G48:G51)</f>
        <v>1387.617</v>
      </c>
      <c r="H47" s="849">
        <f aca="true" t="shared" si="24" ref="H47:H52">G47+F47</f>
        <v>3594.5589999999993</v>
      </c>
      <c r="I47" s="851">
        <f aca="true" t="shared" si="25" ref="I47:I52">IF(ISERROR(D47/H47-1),"         /0",(D47/H47-1))</f>
        <v>-0.7122267293428762</v>
      </c>
      <c r="J47" s="848">
        <f>SUM(J48:J51)</f>
        <v>5646.320000000001</v>
      </c>
      <c r="K47" s="849">
        <f>SUM(K48:K51)</f>
        <v>3761.4179999999997</v>
      </c>
      <c r="L47" s="849">
        <f aca="true" t="shared" si="26" ref="L47:L52">K47+J47</f>
        <v>9407.738000000001</v>
      </c>
      <c r="M47" s="850">
        <f t="shared" si="1"/>
        <v>0.02603405703155339</v>
      </c>
      <c r="N47" s="848">
        <f>SUM(N48:N51)</f>
        <v>16578.659</v>
      </c>
      <c r="O47" s="849">
        <f>SUM(O48:O51)</f>
        <v>11112.398999999998</v>
      </c>
      <c r="P47" s="849">
        <f aca="true" t="shared" si="27" ref="P47:P52">O47+N47</f>
        <v>27691.057999999997</v>
      </c>
      <c r="Q47" s="851">
        <f aca="true" t="shared" si="28" ref="Q47:Q52">IF(ISERROR(L47/P47-1),"         /0",(L47/P47-1))</f>
        <v>-0.6602607961024818</v>
      </c>
    </row>
    <row r="48" spans="1:17" ht="18" customHeight="1">
      <c r="A48" s="853" t="s">
        <v>57</v>
      </c>
      <c r="B48" s="854">
        <v>580.132</v>
      </c>
      <c r="C48" s="855">
        <v>275.16700000000003</v>
      </c>
      <c r="D48" s="855">
        <f t="shared" si="23"/>
        <v>855.299</v>
      </c>
      <c r="E48" s="856">
        <f t="shared" si="0"/>
        <v>0.019763453848873017</v>
      </c>
      <c r="F48" s="854">
        <v>2132.4159999999997</v>
      </c>
      <c r="G48" s="855">
        <v>1384.283</v>
      </c>
      <c r="H48" s="855">
        <f t="shared" si="24"/>
        <v>3516.6989999999996</v>
      </c>
      <c r="I48" s="857">
        <f t="shared" si="25"/>
        <v>-0.7567892503737169</v>
      </c>
      <c r="J48" s="854">
        <v>4622.858</v>
      </c>
      <c r="K48" s="855">
        <v>2882.478</v>
      </c>
      <c r="L48" s="855">
        <f t="shared" si="26"/>
        <v>7505.336</v>
      </c>
      <c r="M48" s="856">
        <f t="shared" si="1"/>
        <v>0.02076953519166571</v>
      </c>
      <c r="N48" s="855">
        <v>15955.503</v>
      </c>
      <c r="O48" s="855">
        <v>11078.587999999998</v>
      </c>
      <c r="P48" s="855">
        <f t="shared" si="27"/>
        <v>27034.091</v>
      </c>
      <c r="Q48" s="857">
        <f t="shared" si="28"/>
        <v>-0.7223751299794027</v>
      </c>
    </row>
    <row r="49" spans="1:17" ht="18" customHeight="1">
      <c r="A49" s="853" t="s">
        <v>94</v>
      </c>
      <c r="B49" s="854">
        <v>19.711</v>
      </c>
      <c r="C49" s="855">
        <v>43.845</v>
      </c>
      <c r="D49" s="855">
        <f t="shared" si="23"/>
        <v>63.556</v>
      </c>
      <c r="E49" s="856">
        <f t="shared" si="0"/>
        <v>0.0014685929398011379</v>
      </c>
      <c r="F49" s="854"/>
      <c r="G49" s="855"/>
      <c r="H49" s="855">
        <f t="shared" si="24"/>
        <v>0</v>
      </c>
      <c r="I49" s="857" t="s">
        <v>150</v>
      </c>
      <c r="J49" s="854">
        <v>19.711</v>
      </c>
      <c r="K49" s="855">
        <v>131.388</v>
      </c>
      <c r="L49" s="855">
        <f t="shared" si="26"/>
        <v>151.099</v>
      </c>
      <c r="M49" s="856">
        <f t="shared" si="1"/>
        <v>0.0004181366427732878</v>
      </c>
      <c r="N49" s="855"/>
      <c r="O49" s="855">
        <v>1.405</v>
      </c>
      <c r="P49" s="855">
        <f t="shared" si="27"/>
        <v>1.405</v>
      </c>
      <c r="Q49" s="857" t="s">
        <v>150</v>
      </c>
    </row>
    <row r="50" spans="1:17" ht="18" customHeight="1">
      <c r="A50" s="853" t="s">
        <v>86</v>
      </c>
      <c r="B50" s="854">
        <v>54.265</v>
      </c>
      <c r="C50" s="855">
        <v>0.385</v>
      </c>
      <c r="D50" s="855">
        <f t="shared" si="23"/>
        <v>54.65</v>
      </c>
      <c r="E50" s="856">
        <f t="shared" si="0"/>
        <v>0.0012628013745379222</v>
      </c>
      <c r="F50" s="854">
        <v>19.368</v>
      </c>
      <c r="G50" s="855">
        <v>0.074</v>
      </c>
      <c r="H50" s="855">
        <f t="shared" si="24"/>
        <v>19.442</v>
      </c>
      <c r="I50" s="857">
        <f t="shared" si="25"/>
        <v>1.8109248019751054</v>
      </c>
      <c r="J50" s="854">
        <v>288.705</v>
      </c>
      <c r="K50" s="855">
        <v>1.471</v>
      </c>
      <c r="L50" s="855">
        <f t="shared" si="26"/>
        <v>290.176</v>
      </c>
      <c r="M50" s="856">
        <f t="shared" si="1"/>
        <v>0.0008030047747065273</v>
      </c>
      <c r="N50" s="855">
        <v>315.79100000000005</v>
      </c>
      <c r="O50" s="855">
        <v>3.793</v>
      </c>
      <c r="P50" s="855">
        <f t="shared" si="27"/>
        <v>319.58400000000006</v>
      </c>
      <c r="Q50" s="857">
        <f t="shared" si="28"/>
        <v>-0.09201962551316734</v>
      </c>
    </row>
    <row r="51" spans="1:17" ht="18" customHeight="1" thickBot="1">
      <c r="A51" s="853" t="s">
        <v>63</v>
      </c>
      <c r="B51" s="854">
        <v>19.045</v>
      </c>
      <c r="C51" s="855">
        <v>41.868</v>
      </c>
      <c r="D51" s="855">
        <f t="shared" si="23"/>
        <v>60.913000000000004</v>
      </c>
      <c r="E51" s="856">
        <f t="shared" si="0"/>
        <v>0.0014075209538376664</v>
      </c>
      <c r="F51" s="854">
        <v>55.158</v>
      </c>
      <c r="G51" s="855">
        <v>3.26</v>
      </c>
      <c r="H51" s="855">
        <f t="shared" si="24"/>
        <v>58.418</v>
      </c>
      <c r="I51" s="857">
        <f t="shared" si="25"/>
        <v>0.04270943887158074</v>
      </c>
      <c r="J51" s="854">
        <v>715.0459999999999</v>
      </c>
      <c r="K51" s="855">
        <v>746.0809999999999</v>
      </c>
      <c r="L51" s="855">
        <f t="shared" si="26"/>
        <v>1461.127</v>
      </c>
      <c r="M51" s="856">
        <f t="shared" si="1"/>
        <v>0.004043380422407863</v>
      </c>
      <c r="N51" s="855">
        <v>307.365</v>
      </c>
      <c r="O51" s="855">
        <v>28.613</v>
      </c>
      <c r="P51" s="855">
        <f t="shared" si="27"/>
        <v>335.978</v>
      </c>
      <c r="Q51" s="857">
        <f t="shared" si="28"/>
        <v>3.3488770098042133</v>
      </c>
    </row>
    <row r="52" spans="1:17" ht="18" customHeight="1" thickBot="1">
      <c r="A52" s="870" t="s">
        <v>203</v>
      </c>
      <c r="B52" s="871">
        <v>96.549</v>
      </c>
      <c r="C52" s="872">
        <v>1.155</v>
      </c>
      <c r="D52" s="872">
        <f t="shared" si="23"/>
        <v>97.70400000000001</v>
      </c>
      <c r="E52" s="873">
        <f t="shared" si="0"/>
        <v>0.0022576531655599846</v>
      </c>
      <c r="F52" s="871">
        <v>30.528</v>
      </c>
      <c r="G52" s="872">
        <v>0.026</v>
      </c>
      <c r="H52" s="872">
        <f t="shared" si="24"/>
        <v>30.554</v>
      </c>
      <c r="I52" s="874">
        <f t="shared" si="25"/>
        <v>2.197748249001768</v>
      </c>
      <c r="J52" s="871">
        <v>390.542</v>
      </c>
      <c r="K52" s="872">
        <v>26.122</v>
      </c>
      <c r="L52" s="872">
        <f t="shared" si="26"/>
        <v>416.664</v>
      </c>
      <c r="M52" s="873">
        <f t="shared" si="1"/>
        <v>0.001153035335273491</v>
      </c>
      <c r="N52" s="871">
        <v>378.1280000000001</v>
      </c>
      <c r="O52" s="872">
        <v>0.755</v>
      </c>
      <c r="P52" s="872">
        <f t="shared" si="27"/>
        <v>378.8830000000001</v>
      </c>
      <c r="Q52" s="874">
        <f t="shared" si="28"/>
        <v>0.09971679911740527</v>
      </c>
    </row>
    <row r="53" ht="14.25">
      <c r="A53" s="226" t="s">
        <v>244</v>
      </c>
    </row>
    <row r="54" ht="14.25">
      <c r="A54" s="226"/>
    </row>
  </sheetData>
  <sheetProtection/>
  <mergeCells count="13">
    <mergeCell ref="N5:P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</mergeCells>
  <conditionalFormatting sqref="Q53:Q65536 I53:I65536 Q3:Q6 I3:I6">
    <cfRule type="cellIs" priority="1" dxfId="0" operator="lessThan" stopIfTrue="1">
      <formula>0</formula>
    </cfRule>
  </conditionalFormatting>
  <conditionalFormatting sqref="Q7:Q52 I7:I52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41" bottom="0.2" header="0.17" footer="0.17"/>
  <pageSetup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5"/>
  </sheetPr>
  <dimension ref="A1:Q55"/>
  <sheetViews>
    <sheetView showGridLines="0" zoomScale="90" zoomScaleNormal="90" zoomScalePageLayoutView="0" workbookViewId="0" topLeftCell="A1">
      <selection activeCell="I15" sqref="I15"/>
    </sheetView>
  </sheetViews>
  <sheetFormatPr defaultColWidth="9.140625" defaultRowHeight="12.75"/>
  <cols>
    <col min="1" max="1" width="24.421875" style="875" customWidth="1"/>
    <col min="2" max="2" width="8.7109375" style="875" customWidth="1"/>
    <col min="3" max="4" width="10.00390625" style="875" customWidth="1"/>
    <col min="5" max="5" width="9.00390625" style="875" customWidth="1"/>
    <col min="6" max="6" width="8.140625" style="875" customWidth="1"/>
    <col min="7" max="7" width="9.8515625" style="875" customWidth="1"/>
    <col min="8" max="8" width="10.421875" style="875" customWidth="1"/>
    <col min="9" max="9" width="8.57421875" style="875" customWidth="1"/>
    <col min="10" max="11" width="9.8515625" style="875" customWidth="1"/>
    <col min="12" max="12" width="11.00390625" style="875" customWidth="1"/>
    <col min="13" max="13" width="9.57421875" style="875" customWidth="1"/>
    <col min="14" max="15" width="10.28125" style="875" customWidth="1"/>
    <col min="16" max="16" width="11.140625" style="875" customWidth="1"/>
    <col min="17" max="17" width="9.57421875" style="875" customWidth="1"/>
    <col min="18" max="16384" width="9.140625" style="875" customWidth="1"/>
  </cols>
  <sheetData>
    <row r="1" spans="16:17" ht="18.75" thickBot="1">
      <c r="P1" s="876" t="s">
        <v>0</v>
      </c>
      <c r="Q1" s="877"/>
    </row>
    <row r="2" ht="4.5" customHeight="1" thickBot="1"/>
    <row r="3" spans="1:17" ht="24" customHeight="1" thickBot="1">
      <c r="A3" s="878" t="s">
        <v>247</v>
      </c>
      <c r="B3" s="879"/>
      <c r="C3" s="879"/>
      <c r="D3" s="879"/>
      <c r="E3" s="879"/>
      <c r="F3" s="879"/>
      <c r="G3" s="879"/>
      <c r="H3" s="879"/>
      <c r="I3" s="879"/>
      <c r="J3" s="879"/>
      <c r="K3" s="879"/>
      <c r="L3" s="879"/>
      <c r="M3" s="879"/>
      <c r="N3" s="879"/>
      <c r="O3" s="879"/>
      <c r="P3" s="879"/>
      <c r="Q3" s="880"/>
    </row>
    <row r="4" spans="1:17" ht="15.75" customHeight="1" thickBot="1">
      <c r="A4" s="881" t="s">
        <v>248</v>
      </c>
      <c r="B4" s="882" t="s">
        <v>39</v>
      </c>
      <c r="C4" s="883"/>
      <c r="D4" s="883"/>
      <c r="E4" s="883"/>
      <c r="F4" s="883"/>
      <c r="G4" s="883"/>
      <c r="H4" s="883"/>
      <c r="I4" s="884"/>
      <c r="J4" s="882" t="s">
        <v>40</v>
      </c>
      <c r="K4" s="883"/>
      <c r="L4" s="883"/>
      <c r="M4" s="883"/>
      <c r="N4" s="883"/>
      <c r="O4" s="883"/>
      <c r="P4" s="883"/>
      <c r="Q4" s="884"/>
    </row>
    <row r="5" spans="1:17" s="892" customFormat="1" ht="26.25" customHeight="1">
      <c r="A5" s="885"/>
      <c r="B5" s="886" t="s">
        <v>41</v>
      </c>
      <c r="C5" s="887"/>
      <c r="D5" s="887"/>
      <c r="E5" s="888" t="s">
        <v>42</v>
      </c>
      <c r="F5" s="886" t="s">
        <v>43</v>
      </c>
      <c r="G5" s="887"/>
      <c r="H5" s="887"/>
      <c r="I5" s="889" t="s">
        <v>44</v>
      </c>
      <c r="J5" s="890" t="s">
        <v>207</v>
      </c>
      <c r="K5" s="891"/>
      <c r="L5" s="891"/>
      <c r="M5" s="888" t="s">
        <v>42</v>
      </c>
      <c r="N5" s="890" t="s">
        <v>208</v>
      </c>
      <c r="O5" s="891"/>
      <c r="P5" s="891"/>
      <c r="Q5" s="888" t="s">
        <v>44</v>
      </c>
    </row>
    <row r="6" spans="1:17" s="892" customFormat="1" ht="14.25" thickBot="1">
      <c r="A6" s="893"/>
      <c r="B6" s="894" t="s">
        <v>11</v>
      </c>
      <c r="C6" s="895" t="s">
        <v>12</v>
      </c>
      <c r="D6" s="895" t="s">
        <v>13</v>
      </c>
      <c r="E6" s="896"/>
      <c r="F6" s="894" t="s">
        <v>11</v>
      </c>
      <c r="G6" s="895" t="s">
        <v>12</v>
      </c>
      <c r="H6" s="895" t="s">
        <v>13</v>
      </c>
      <c r="I6" s="897"/>
      <c r="J6" s="894" t="s">
        <v>11</v>
      </c>
      <c r="K6" s="895" t="s">
        <v>12</v>
      </c>
      <c r="L6" s="895" t="s">
        <v>13</v>
      </c>
      <c r="M6" s="896"/>
      <c r="N6" s="894" t="s">
        <v>11</v>
      </c>
      <c r="O6" s="895" t="s">
        <v>12</v>
      </c>
      <c r="P6" s="895" t="s">
        <v>13</v>
      </c>
      <c r="Q6" s="896"/>
    </row>
    <row r="7" spans="1:17" s="903" customFormat="1" ht="18" customHeight="1" thickBot="1">
      <c r="A7" s="898" t="s">
        <v>4</v>
      </c>
      <c r="B7" s="899">
        <f>SUM(B8:B53)</f>
        <v>998863</v>
      </c>
      <c r="C7" s="900">
        <f>SUM(C8:C53)</f>
        <v>998863</v>
      </c>
      <c r="D7" s="901">
        <f>C7+B7</f>
        <v>1997726</v>
      </c>
      <c r="E7" s="902">
        <f aca="true" t="shared" si="0" ref="E7:E53">D7/$D$7</f>
        <v>1</v>
      </c>
      <c r="F7" s="899">
        <f>SUM(F8:F53)</f>
        <v>790262</v>
      </c>
      <c r="G7" s="900">
        <f>SUM(G8:G53)</f>
        <v>790262</v>
      </c>
      <c r="H7" s="901">
        <f>G7+F7</f>
        <v>1580524</v>
      </c>
      <c r="I7" s="902">
        <f>(D7/H7-1)</f>
        <v>0.26396435612493074</v>
      </c>
      <c r="J7" s="899">
        <f>SUM(J8:J53)</f>
        <v>8169496</v>
      </c>
      <c r="K7" s="900">
        <f>SUM(K8:K53)</f>
        <v>8169496</v>
      </c>
      <c r="L7" s="901">
        <f>K7+J7</f>
        <v>16338992</v>
      </c>
      <c r="M7" s="902">
        <f aca="true" t="shared" si="1" ref="M7:M53">L7/$L$7</f>
        <v>1</v>
      </c>
      <c r="N7" s="899">
        <f>SUM(N8:N53)</f>
        <v>7452680</v>
      </c>
      <c r="O7" s="900">
        <f>SUM(O8:O53)</f>
        <v>7452680</v>
      </c>
      <c r="P7" s="901">
        <f>O7+N7</f>
        <v>14905360</v>
      </c>
      <c r="Q7" s="902">
        <f>(L7/P7-1)</f>
        <v>0.09618231293977475</v>
      </c>
    </row>
    <row r="8" spans="1:17" s="908" customFormat="1" ht="18" customHeight="1" thickTop="1">
      <c r="A8" s="904" t="s">
        <v>249</v>
      </c>
      <c r="B8" s="905">
        <v>388176</v>
      </c>
      <c r="C8" s="906">
        <v>387168</v>
      </c>
      <c r="D8" s="906">
        <f>C8+B8</f>
        <v>775344</v>
      </c>
      <c r="E8" s="907">
        <f t="shared" si="0"/>
        <v>0.3881132848048231</v>
      </c>
      <c r="F8" s="905">
        <v>303302</v>
      </c>
      <c r="G8" s="906">
        <v>302188</v>
      </c>
      <c r="H8" s="906">
        <f>G8+F8</f>
        <v>605490</v>
      </c>
      <c r="I8" s="907">
        <f>(D8/H8-1)</f>
        <v>0.2805232126046673</v>
      </c>
      <c r="J8" s="905">
        <v>3065812</v>
      </c>
      <c r="K8" s="906">
        <v>3168314</v>
      </c>
      <c r="L8" s="906">
        <f>K8+J8</f>
        <v>6234126</v>
      </c>
      <c r="M8" s="907">
        <f t="shared" si="1"/>
        <v>0.38154899641299783</v>
      </c>
      <c r="N8" s="906">
        <v>2818249</v>
      </c>
      <c r="O8" s="906">
        <v>2842301</v>
      </c>
      <c r="P8" s="906">
        <f>O8+N8</f>
        <v>5660550</v>
      </c>
      <c r="Q8" s="907">
        <f>(L8/P8-1)</f>
        <v>0.10132866947558106</v>
      </c>
    </row>
    <row r="9" spans="1:17" s="908" customFormat="1" ht="18" customHeight="1">
      <c r="A9" s="909" t="s">
        <v>250</v>
      </c>
      <c r="B9" s="910">
        <v>89271</v>
      </c>
      <c r="C9" s="911">
        <v>90488</v>
      </c>
      <c r="D9" s="911">
        <f>C9+B9</f>
        <v>179759</v>
      </c>
      <c r="E9" s="912">
        <f t="shared" si="0"/>
        <v>0.08998180931719364</v>
      </c>
      <c r="F9" s="910">
        <v>64481</v>
      </c>
      <c r="G9" s="911">
        <v>66039</v>
      </c>
      <c r="H9" s="911">
        <f>G9+F9</f>
        <v>130520</v>
      </c>
      <c r="I9" s="912">
        <f>(D9/H9-1)</f>
        <v>0.3772525283481458</v>
      </c>
      <c r="J9" s="910">
        <v>707894</v>
      </c>
      <c r="K9" s="911">
        <v>713451</v>
      </c>
      <c r="L9" s="911">
        <f>K9+J9</f>
        <v>1421345</v>
      </c>
      <c r="M9" s="912">
        <f t="shared" si="1"/>
        <v>0.08699098451116201</v>
      </c>
      <c r="N9" s="911">
        <v>626543</v>
      </c>
      <c r="O9" s="911">
        <v>639925</v>
      </c>
      <c r="P9" s="911">
        <f>O9+N9</f>
        <v>1266468</v>
      </c>
      <c r="Q9" s="912">
        <f>(L9/P9-1)</f>
        <v>0.12229049608833376</v>
      </c>
    </row>
    <row r="10" spans="1:17" s="908" customFormat="1" ht="18" customHeight="1">
      <c r="A10" s="909" t="s">
        <v>251</v>
      </c>
      <c r="B10" s="910">
        <v>89736</v>
      </c>
      <c r="C10" s="911">
        <v>89071</v>
      </c>
      <c r="D10" s="911">
        <f>C10+B10</f>
        <v>178807</v>
      </c>
      <c r="E10" s="912">
        <f t="shared" si="0"/>
        <v>0.08950526748913515</v>
      </c>
      <c r="F10" s="910">
        <v>71614</v>
      </c>
      <c r="G10" s="911">
        <v>72333</v>
      </c>
      <c r="H10" s="911">
        <f>G10+F10</f>
        <v>143947</v>
      </c>
      <c r="I10" s="912">
        <f>(D10/H10-1)</f>
        <v>0.24217246625494115</v>
      </c>
      <c r="J10" s="910">
        <v>783960</v>
      </c>
      <c r="K10" s="911">
        <v>768153</v>
      </c>
      <c r="L10" s="911">
        <f>K10+J10</f>
        <v>1552113</v>
      </c>
      <c r="M10" s="912">
        <f t="shared" si="1"/>
        <v>0.09499441581218719</v>
      </c>
      <c r="N10" s="911">
        <v>705448</v>
      </c>
      <c r="O10" s="911">
        <v>700977</v>
      </c>
      <c r="P10" s="911">
        <f>O10+N10</f>
        <v>1406425</v>
      </c>
      <c r="Q10" s="912">
        <f>(L10/P10-1)</f>
        <v>0.10358746467106306</v>
      </c>
    </row>
    <row r="11" spans="1:17" s="908" customFormat="1" ht="18" customHeight="1">
      <c r="A11" s="909" t="s">
        <v>252</v>
      </c>
      <c r="B11" s="910">
        <v>61362</v>
      </c>
      <c r="C11" s="911">
        <v>62765</v>
      </c>
      <c r="D11" s="911">
        <f aca="true" t="shared" si="2" ref="D11:D52">C11+B11</f>
        <v>124127</v>
      </c>
      <c r="E11" s="912">
        <f t="shared" si="0"/>
        <v>0.06213414652459847</v>
      </c>
      <c r="F11" s="910">
        <v>43582</v>
      </c>
      <c r="G11" s="911">
        <v>43634</v>
      </c>
      <c r="H11" s="911">
        <f aca="true" t="shared" si="3" ref="H11:H52">G11+F11</f>
        <v>87216</v>
      </c>
      <c r="I11" s="912">
        <f aca="true" t="shared" si="4" ref="I11:I52">(D11/H11-1)</f>
        <v>0.42321363052650884</v>
      </c>
      <c r="J11" s="910">
        <v>494075</v>
      </c>
      <c r="K11" s="911">
        <v>474686</v>
      </c>
      <c r="L11" s="911">
        <f aca="true" t="shared" si="5" ref="L11:L52">K11+J11</f>
        <v>968761</v>
      </c>
      <c r="M11" s="912">
        <f t="shared" si="1"/>
        <v>0.05929135652921551</v>
      </c>
      <c r="N11" s="911">
        <v>431289</v>
      </c>
      <c r="O11" s="911">
        <v>415709</v>
      </c>
      <c r="P11" s="911">
        <f aca="true" t="shared" si="6" ref="P11:P52">O11+N11</f>
        <v>846998</v>
      </c>
      <c r="Q11" s="912">
        <f aca="true" t="shared" si="7" ref="Q11:Q52">(L11/P11-1)</f>
        <v>0.143758308756337</v>
      </c>
    </row>
    <row r="12" spans="1:17" s="908" customFormat="1" ht="18" customHeight="1">
      <c r="A12" s="909" t="s">
        <v>253</v>
      </c>
      <c r="B12" s="910">
        <v>50697</v>
      </c>
      <c r="C12" s="911">
        <v>50284</v>
      </c>
      <c r="D12" s="911">
        <f t="shared" si="2"/>
        <v>100981</v>
      </c>
      <c r="E12" s="912">
        <f t="shared" si="0"/>
        <v>0.050547973045352565</v>
      </c>
      <c r="F12" s="910">
        <v>36430</v>
      </c>
      <c r="G12" s="911">
        <v>36144</v>
      </c>
      <c r="H12" s="911">
        <f t="shared" si="3"/>
        <v>72574</v>
      </c>
      <c r="I12" s="912">
        <f t="shared" si="4"/>
        <v>0.3914211701160195</v>
      </c>
      <c r="J12" s="910">
        <v>393090</v>
      </c>
      <c r="K12" s="911">
        <v>376693</v>
      </c>
      <c r="L12" s="911">
        <f t="shared" si="5"/>
        <v>769783</v>
      </c>
      <c r="M12" s="912">
        <f t="shared" si="1"/>
        <v>0.04711324909149842</v>
      </c>
      <c r="N12" s="911">
        <v>352892</v>
      </c>
      <c r="O12" s="911">
        <v>346878</v>
      </c>
      <c r="P12" s="911">
        <f t="shared" si="6"/>
        <v>699770</v>
      </c>
      <c r="Q12" s="912">
        <f t="shared" si="7"/>
        <v>0.10005144547494171</v>
      </c>
    </row>
    <row r="13" spans="1:17" s="908" customFormat="1" ht="18" customHeight="1">
      <c r="A13" s="909" t="s">
        <v>254</v>
      </c>
      <c r="B13" s="910">
        <v>40741</v>
      </c>
      <c r="C13" s="911">
        <v>41608</v>
      </c>
      <c r="D13" s="911">
        <f t="shared" si="2"/>
        <v>82349</v>
      </c>
      <c r="E13" s="912">
        <f t="shared" si="0"/>
        <v>0.041221368696207586</v>
      </c>
      <c r="F13" s="910">
        <v>27888</v>
      </c>
      <c r="G13" s="911">
        <v>28696</v>
      </c>
      <c r="H13" s="911">
        <f t="shared" si="3"/>
        <v>56584</v>
      </c>
      <c r="I13" s="912">
        <f t="shared" si="4"/>
        <v>0.4553407323625054</v>
      </c>
      <c r="J13" s="910">
        <v>286881</v>
      </c>
      <c r="K13" s="911">
        <v>283920</v>
      </c>
      <c r="L13" s="911">
        <f t="shared" si="5"/>
        <v>570801</v>
      </c>
      <c r="M13" s="912">
        <f t="shared" si="1"/>
        <v>0.034934896840637414</v>
      </c>
      <c r="N13" s="911">
        <v>243873</v>
      </c>
      <c r="O13" s="911">
        <v>251855</v>
      </c>
      <c r="P13" s="911">
        <f t="shared" si="6"/>
        <v>495728</v>
      </c>
      <c r="Q13" s="912">
        <f t="shared" si="7"/>
        <v>0.15143990252719242</v>
      </c>
    </row>
    <row r="14" spans="1:17" s="908" customFormat="1" ht="18" customHeight="1">
      <c r="A14" s="909" t="s">
        <v>255</v>
      </c>
      <c r="B14" s="910">
        <v>38664</v>
      </c>
      <c r="C14" s="911">
        <v>40635</v>
      </c>
      <c r="D14" s="911">
        <f t="shared" si="2"/>
        <v>79299</v>
      </c>
      <c r="E14" s="912">
        <f t="shared" si="0"/>
        <v>0.03969463279749075</v>
      </c>
      <c r="F14" s="910">
        <v>42006</v>
      </c>
      <c r="G14" s="911">
        <v>44177</v>
      </c>
      <c r="H14" s="911">
        <f t="shared" si="3"/>
        <v>86183</v>
      </c>
      <c r="I14" s="912">
        <f t="shared" si="4"/>
        <v>-0.07987654177738068</v>
      </c>
      <c r="J14" s="910">
        <v>363471</v>
      </c>
      <c r="K14" s="911">
        <v>378619</v>
      </c>
      <c r="L14" s="911">
        <f t="shared" si="5"/>
        <v>742090</v>
      </c>
      <c r="M14" s="912">
        <f t="shared" si="1"/>
        <v>0.045418346492855866</v>
      </c>
      <c r="N14" s="911">
        <v>386160</v>
      </c>
      <c r="O14" s="911">
        <v>399342</v>
      </c>
      <c r="P14" s="911">
        <f t="shared" si="6"/>
        <v>785502</v>
      </c>
      <c r="Q14" s="912">
        <f t="shared" si="7"/>
        <v>-0.05526656838556743</v>
      </c>
    </row>
    <row r="15" spans="1:17" s="908" customFormat="1" ht="18" customHeight="1">
      <c r="A15" s="909" t="s">
        <v>256</v>
      </c>
      <c r="B15" s="910">
        <v>29020</v>
      </c>
      <c r="C15" s="911">
        <v>30924</v>
      </c>
      <c r="D15" s="911">
        <f t="shared" si="2"/>
        <v>59944</v>
      </c>
      <c r="E15" s="912">
        <f t="shared" si="0"/>
        <v>0.03000611695497781</v>
      </c>
      <c r="F15" s="910">
        <v>26348</v>
      </c>
      <c r="G15" s="911">
        <v>27520</v>
      </c>
      <c r="H15" s="911">
        <f t="shared" si="3"/>
        <v>53868</v>
      </c>
      <c r="I15" s="912">
        <f t="shared" si="4"/>
        <v>0.11279423776639197</v>
      </c>
      <c r="J15" s="910">
        <v>285068</v>
      </c>
      <c r="K15" s="911">
        <v>285398</v>
      </c>
      <c r="L15" s="911">
        <f t="shared" si="5"/>
        <v>570466</v>
      </c>
      <c r="M15" s="912">
        <f t="shared" si="1"/>
        <v>0.03491439373983413</v>
      </c>
      <c r="N15" s="911">
        <v>254530</v>
      </c>
      <c r="O15" s="911">
        <v>273179</v>
      </c>
      <c r="P15" s="911">
        <f t="shared" si="6"/>
        <v>527709</v>
      </c>
      <c r="Q15" s="912">
        <f t="shared" si="7"/>
        <v>0.08102382184120405</v>
      </c>
    </row>
    <row r="16" spans="1:17" s="908" customFormat="1" ht="18" customHeight="1">
      <c r="A16" s="909" t="s">
        <v>257</v>
      </c>
      <c r="B16" s="910">
        <v>26841</v>
      </c>
      <c r="C16" s="911">
        <v>26613</v>
      </c>
      <c r="D16" s="911">
        <f t="shared" si="2"/>
        <v>53454</v>
      </c>
      <c r="E16" s="912">
        <f t="shared" si="0"/>
        <v>0.02675742319016722</v>
      </c>
      <c r="F16" s="910">
        <v>17531</v>
      </c>
      <c r="G16" s="911">
        <v>16870</v>
      </c>
      <c r="H16" s="911">
        <f t="shared" si="3"/>
        <v>34401</v>
      </c>
      <c r="I16" s="912">
        <f t="shared" si="4"/>
        <v>0.5538501787738728</v>
      </c>
      <c r="J16" s="910">
        <v>208724</v>
      </c>
      <c r="K16" s="911">
        <v>200327</v>
      </c>
      <c r="L16" s="911">
        <f t="shared" si="5"/>
        <v>409051</v>
      </c>
      <c r="M16" s="912">
        <f t="shared" si="1"/>
        <v>0.025035265333381643</v>
      </c>
      <c r="N16" s="911">
        <v>170268</v>
      </c>
      <c r="O16" s="911">
        <v>167879</v>
      </c>
      <c r="P16" s="911">
        <f t="shared" si="6"/>
        <v>338147</v>
      </c>
      <c r="Q16" s="912">
        <f t="shared" si="7"/>
        <v>0.2096839540199973</v>
      </c>
    </row>
    <row r="17" spans="1:17" s="908" customFormat="1" ht="18" customHeight="1">
      <c r="A17" s="909" t="s">
        <v>258</v>
      </c>
      <c r="B17" s="910">
        <v>23739</v>
      </c>
      <c r="C17" s="911">
        <v>22487</v>
      </c>
      <c r="D17" s="911">
        <f t="shared" si="2"/>
        <v>46226</v>
      </c>
      <c r="E17" s="912">
        <f t="shared" si="0"/>
        <v>0.023139309394781867</v>
      </c>
      <c r="F17" s="910">
        <v>17982</v>
      </c>
      <c r="G17" s="911">
        <v>17117</v>
      </c>
      <c r="H17" s="911">
        <f t="shared" si="3"/>
        <v>35099</v>
      </c>
      <c r="I17" s="912">
        <f t="shared" si="4"/>
        <v>0.3170175788484002</v>
      </c>
      <c r="J17" s="910">
        <v>188225</v>
      </c>
      <c r="K17" s="911">
        <v>180304</v>
      </c>
      <c r="L17" s="911">
        <f t="shared" si="5"/>
        <v>368529</v>
      </c>
      <c r="M17" s="912">
        <f t="shared" si="1"/>
        <v>0.022555185778902396</v>
      </c>
      <c r="N17" s="911">
        <v>164597</v>
      </c>
      <c r="O17" s="911">
        <v>165323</v>
      </c>
      <c r="P17" s="911">
        <f t="shared" si="6"/>
        <v>329920</v>
      </c>
      <c r="Q17" s="912">
        <f t="shared" si="7"/>
        <v>0.11702533947623661</v>
      </c>
    </row>
    <row r="18" spans="1:17" s="908" customFormat="1" ht="18" customHeight="1">
      <c r="A18" s="909" t="s">
        <v>259</v>
      </c>
      <c r="B18" s="910">
        <v>21123</v>
      </c>
      <c r="C18" s="911">
        <v>21315</v>
      </c>
      <c r="D18" s="911">
        <f t="shared" si="2"/>
        <v>42438</v>
      </c>
      <c r="E18" s="912">
        <f t="shared" si="0"/>
        <v>0.02124315346549026</v>
      </c>
      <c r="F18" s="910">
        <v>19151</v>
      </c>
      <c r="G18" s="911">
        <v>19662</v>
      </c>
      <c r="H18" s="911">
        <f t="shared" si="3"/>
        <v>38813</v>
      </c>
      <c r="I18" s="912">
        <f t="shared" si="4"/>
        <v>0.09339654239558914</v>
      </c>
      <c r="J18" s="910">
        <v>195158</v>
      </c>
      <c r="K18" s="911">
        <v>189166</v>
      </c>
      <c r="L18" s="911">
        <f t="shared" si="5"/>
        <v>384324</v>
      </c>
      <c r="M18" s="912">
        <f t="shared" si="1"/>
        <v>0.023521891680955594</v>
      </c>
      <c r="N18" s="911">
        <v>181905</v>
      </c>
      <c r="O18" s="911">
        <v>179594</v>
      </c>
      <c r="P18" s="911">
        <f t="shared" si="6"/>
        <v>361499</v>
      </c>
      <c r="Q18" s="912">
        <f t="shared" si="7"/>
        <v>0.06313987037308544</v>
      </c>
    </row>
    <row r="19" spans="1:17" s="908" customFormat="1" ht="18" customHeight="1">
      <c r="A19" s="909" t="s">
        <v>260</v>
      </c>
      <c r="B19" s="910">
        <v>20292</v>
      </c>
      <c r="C19" s="911">
        <v>20021</v>
      </c>
      <c r="D19" s="911">
        <f t="shared" si="2"/>
        <v>40313</v>
      </c>
      <c r="E19" s="912">
        <f t="shared" si="0"/>
        <v>0.020179444027859678</v>
      </c>
      <c r="F19" s="910">
        <v>12571</v>
      </c>
      <c r="G19" s="911">
        <v>12430</v>
      </c>
      <c r="H19" s="911">
        <f t="shared" si="3"/>
        <v>25001</v>
      </c>
      <c r="I19" s="912">
        <f t="shared" si="4"/>
        <v>0.6124555017799289</v>
      </c>
      <c r="J19" s="910">
        <v>145290</v>
      </c>
      <c r="K19" s="911">
        <v>136862</v>
      </c>
      <c r="L19" s="911">
        <f t="shared" si="5"/>
        <v>282152</v>
      </c>
      <c r="M19" s="912">
        <f t="shared" si="1"/>
        <v>0.017268629545812864</v>
      </c>
      <c r="N19" s="911">
        <v>117055</v>
      </c>
      <c r="O19" s="911">
        <v>111750</v>
      </c>
      <c r="P19" s="911">
        <f t="shared" si="6"/>
        <v>228805</v>
      </c>
      <c r="Q19" s="912">
        <f t="shared" si="7"/>
        <v>0.23315486986735423</v>
      </c>
    </row>
    <row r="20" spans="1:17" s="908" customFormat="1" ht="18" customHeight="1">
      <c r="A20" s="909" t="s">
        <v>261</v>
      </c>
      <c r="B20" s="910">
        <v>9854</v>
      </c>
      <c r="C20" s="911">
        <v>9795</v>
      </c>
      <c r="D20" s="911">
        <f t="shared" si="2"/>
        <v>19649</v>
      </c>
      <c r="E20" s="912">
        <f t="shared" si="0"/>
        <v>0.009835683171766299</v>
      </c>
      <c r="F20" s="910">
        <v>8384</v>
      </c>
      <c r="G20" s="911">
        <v>9194</v>
      </c>
      <c r="H20" s="911">
        <f t="shared" si="3"/>
        <v>17578</v>
      </c>
      <c r="I20" s="912">
        <f t="shared" si="4"/>
        <v>0.11781772670383428</v>
      </c>
      <c r="J20" s="910">
        <v>82391</v>
      </c>
      <c r="K20" s="911">
        <v>87509</v>
      </c>
      <c r="L20" s="911">
        <f t="shared" si="5"/>
        <v>169900</v>
      </c>
      <c r="M20" s="912">
        <f t="shared" si="1"/>
        <v>0.010398438287992307</v>
      </c>
      <c r="N20" s="911">
        <v>78263</v>
      </c>
      <c r="O20" s="911">
        <v>83853</v>
      </c>
      <c r="P20" s="911">
        <f t="shared" si="6"/>
        <v>162116</v>
      </c>
      <c r="Q20" s="912">
        <f t="shared" si="7"/>
        <v>0.04801500160378991</v>
      </c>
    </row>
    <row r="21" spans="1:17" s="908" customFormat="1" ht="18" customHeight="1">
      <c r="A21" s="909" t="s">
        <v>262</v>
      </c>
      <c r="B21" s="910">
        <v>9397</v>
      </c>
      <c r="C21" s="911">
        <v>9681</v>
      </c>
      <c r="D21" s="911">
        <f t="shared" si="2"/>
        <v>19078</v>
      </c>
      <c r="E21" s="912">
        <f t="shared" si="0"/>
        <v>0.009549858188760621</v>
      </c>
      <c r="F21" s="910">
        <v>8892</v>
      </c>
      <c r="G21" s="911">
        <v>8582</v>
      </c>
      <c r="H21" s="911">
        <f t="shared" si="3"/>
        <v>17474</v>
      </c>
      <c r="I21" s="912">
        <f t="shared" si="4"/>
        <v>0.09179352180382283</v>
      </c>
      <c r="J21" s="910">
        <v>87699</v>
      </c>
      <c r="K21" s="911">
        <v>85371</v>
      </c>
      <c r="L21" s="911">
        <f t="shared" si="5"/>
        <v>173070</v>
      </c>
      <c r="M21" s="912">
        <f t="shared" si="1"/>
        <v>0.010592452704548725</v>
      </c>
      <c r="N21" s="911">
        <v>82202</v>
      </c>
      <c r="O21" s="911">
        <v>78278</v>
      </c>
      <c r="P21" s="911">
        <f t="shared" si="6"/>
        <v>160480</v>
      </c>
      <c r="Q21" s="912">
        <f t="shared" si="7"/>
        <v>0.0784521435692922</v>
      </c>
    </row>
    <row r="22" spans="1:17" s="908" customFormat="1" ht="18" customHeight="1">
      <c r="A22" s="909" t="s">
        <v>263</v>
      </c>
      <c r="B22" s="910">
        <v>9018</v>
      </c>
      <c r="C22" s="911">
        <v>8755</v>
      </c>
      <c r="D22" s="911">
        <f t="shared" si="2"/>
        <v>17773</v>
      </c>
      <c r="E22" s="912">
        <f t="shared" si="0"/>
        <v>0.00889661545176866</v>
      </c>
      <c r="F22" s="910">
        <v>7776</v>
      </c>
      <c r="G22" s="911">
        <v>7867</v>
      </c>
      <c r="H22" s="911">
        <f t="shared" si="3"/>
        <v>15643</v>
      </c>
      <c r="I22" s="912">
        <f t="shared" si="4"/>
        <v>0.13616314006264774</v>
      </c>
      <c r="J22" s="910">
        <v>89158</v>
      </c>
      <c r="K22" s="911">
        <v>83907</v>
      </c>
      <c r="L22" s="911">
        <f t="shared" si="5"/>
        <v>173065</v>
      </c>
      <c r="M22" s="912">
        <f t="shared" si="1"/>
        <v>0.010592146688118826</v>
      </c>
      <c r="N22" s="911">
        <v>86659</v>
      </c>
      <c r="O22" s="911">
        <v>79250</v>
      </c>
      <c r="P22" s="911">
        <f t="shared" si="6"/>
        <v>165909</v>
      </c>
      <c r="Q22" s="912">
        <f t="shared" si="7"/>
        <v>0.04313207842853606</v>
      </c>
    </row>
    <row r="23" spans="1:17" s="908" customFormat="1" ht="18" customHeight="1">
      <c r="A23" s="909" t="s">
        <v>264</v>
      </c>
      <c r="B23" s="910">
        <v>9088</v>
      </c>
      <c r="C23" s="911">
        <v>8598</v>
      </c>
      <c r="D23" s="911">
        <f t="shared" si="2"/>
        <v>17686</v>
      </c>
      <c r="E23" s="912">
        <f t="shared" si="0"/>
        <v>0.008853065935969196</v>
      </c>
      <c r="F23" s="910">
        <v>9165</v>
      </c>
      <c r="G23" s="911">
        <v>8693</v>
      </c>
      <c r="H23" s="911">
        <f t="shared" si="3"/>
        <v>17858</v>
      </c>
      <c r="I23" s="912">
        <f t="shared" si="4"/>
        <v>-0.009631537686191072</v>
      </c>
      <c r="J23" s="910">
        <v>75966</v>
      </c>
      <c r="K23" s="911">
        <v>70231</v>
      </c>
      <c r="L23" s="911">
        <f t="shared" si="5"/>
        <v>146197</v>
      </c>
      <c r="M23" s="912">
        <f t="shared" si="1"/>
        <v>0.008947736800409719</v>
      </c>
      <c r="N23" s="911">
        <v>77373</v>
      </c>
      <c r="O23" s="911">
        <v>72425</v>
      </c>
      <c r="P23" s="911">
        <f t="shared" si="6"/>
        <v>149798</v>
      </c>
      <c r="Q23" s="912">
        <f t="shared" si="7"/>
        <v>-0.02403903923950923</v>
      </c>
    </row>
    <row r="24" spans="1:17" s="908" customFormat="1" ht="18" customHeight="1">
      <c r="A24" s="909" t="s">
        <v>265</v>
      </c>
      <c r="B24" s="910">
        <v>9073</v>
      </c>
      <c r="C24" s="911">
        <v>8026</v>
      </c>
      <c r="D24" s="911">
        <f t="shared" si="2"/>
        <v>17099</v>
      </c>
      <c r="E24" s="912">
        <f t="shared" si="0"/>
        <v>0.008559231846609595</v>
      </c>
      <c r="F24" s="910">
        <v>7408</v>
      </c>
      <c r="G24" s="911">
        <v>6249</v>
      </c>
      <c r="H24" s="911">
        <f t="shared" si="3"/>
        <v>13657</v>
      </c>
      <c r="I24" s="912">
        <f t="shared" si="4"/>
        <v>0.25203192502013616</v>
      </c>
      <c r="J24" s="910">
        <v>82700</v>
      </c>
      <c r="K24" s="911">
        <v>73354</v>
      </c>
      <c r="L24" s="911">
        <f t="shared" si="5"/>
        <v>156054</v>
      </c>
      <c r="M24" s="912">
        <f t="shared" si="1"/>
        <v>0.009551017590314017</v>
      </c>
      <c r="N24" s="911">
        <v>65061</v>
      </c>
      <c r="O24" s="911">
        <v>58498</v>
      </c>
      <c r="P24" s="911">
        <f t="shared" si="6"/>
        <v>123559</v>
      </c>
      <c r="Q24" s="912">
        <f t="shared" si="7"/>
        <v>0.2629917691143502</v>
      </c>
    </row>
    <row r="25" spans="1:17" s="908" customFormat="1" ht="18" customHeight="1">
      <c r="A25" s="909" t="s">
        <v>266</v>
      </c>
      <c r="B25" s="910">
        <v>7358</v>
      </c>
      <c r="C25" s="911">
        <v>6908</v>
      </c>
      <c r="D25" s="911">
        <f t="shared" si="2"/>
        <v>14266</v>
      </c>
      <c r="E25" s="912">
        <f t="shared" si="0"/>
        <v>0.007141119452817854</v>
      </c>
      <c r="F25" s="910">
        <v>6366</v>
      </c>
      <c r="G25" s="911">
        <v>6049</v>
      </c>
      <c r="H25" s="911">
        <f t="shared" si="3"/>
        <v>12415</v>
      </c>
      <c r="I25" s="912">
        <f t="shared" si="4"/>
        <v>0.14909383809907362</v>
      </c>
      <c r="J25" s="910">
        <v>60526</v>
      </c>
      <c r="K25" s="911">
        <v>57206</v>
      </c>
      <c r="L25" s="911">
        <f t="shared" si="5"/>
        <v>117732</v>
      </c>
      <c r="M25" s="912">
        <f t="shared" si="1"/>
        <v>0.007205585264990644</v>
      </c>
      <c r="N25" s="911">
        <v>61148</v>
      </c>
      <c r="O25" s="911">
        <v>57633</v>
      </c>
      <c r="P25" s="911">
        <f t="shared" si="6"/>
        <v>118781</v>
      </c>
      <c r="Q25" s="912">
        <f t="shared" si="7"/>
        <v>-0.008831378755861596</v>
      </c>
    </row>
    <row r="26" spans="1:17" s="908" customFormat="1" ht="18" customHeight="1">
      <c r="A26" s="909" t="s">
        <v>267</v>
      </c>
      <c r="B26" s="910">
        <v>7235</v>
      </c>
      <c r="C26" s="911">
        <v>6896</v>
      </c>
      <c r="D26" s="911">
        <f t="shared" si="2"/>
        <v>14131</v>
      </c>
      <c r="E26" s="912">
        <f t="shared" si="0"/>
        <v>0.007073542617956617</v>
      </c>
      <c r="F26" s="910">
        <v>6680</v>
      </c>
      <c r="G26" s="911">
        <v>6304</v>
      </c>
      <c r="H26" s="911">
        <f t="shared" si="3"/>
        <v>12984</v>
      </c>
      <c r="I26" s="912">
        <f t="shared" si="4"/>
        <v>0.08833949476278491</v>
      </c>
      <c r="J26" s="910">
        <v>61349</v>
      </c>
      <c r="K26" s="911">
        <v>59199</v>
      </c>
      <c r="L26" s="911">
        <f t="shared" si="5"/>
        <v>120548</v>
      </c>
      <c r="M26" s="912">
        <f t="shared" si="1"/>
        <v>0.007377933718310163</v>
      </c>
      <c r="N26" s="911">
        <v>57670</v>
      </c>
      <c r="O26" s="911">
        <v>55815</v>
      </c>
      <c r="P26" s="911">
        <f t="shared" si="6"/>
        <v>113485</v>
      </c>
      <c r="Q26" s="912">
        <f t="shared" si="7"/>
        <v>0.06223730008371153</v>
      </c>
    </row>
    <row r="27" spans="1:17" s="908" customFormat="1" ht="18" customHeight="1">
      <c r="A27" s="909" t="s">
        <v>268</v>
      </c>
      <c r="B27" s="910">
        <v>6488</v>
      </c>
      <c r="C27" s="911">
        <v>6982</v>
      </c>
      <c r="D27" s="911">
        <f t="shared" si="2"/>
        <v>13470</v>
      </c>
      <c r="E27" s="912">
        <f t="shared" si="0"/>
        <v>0.006742666411710114</v>
      </c>
      <c r="F27" s="910">
        <v>3784</v>
      </c>
      <c r="G27" s="911">
        <v>4093</v>
      </c>
      <c r="H27" s="911">
        <f t="shared" si="3"/>
        <v>7877</v>
      </c>
      <c r="I27" s="912">
        <f t="shared" si="4"/>
        <v>0.7100418941221278</v>
      </c>
      <c r="J27" s="910">
        <v>45830</v>
      </c>
      <c r="K27" s="911">
        <v>46145</v>
      </c>
      <c r="L27" s="911">
        <f t="shared" si="5"/>
        <v>91975</v>
      </c>
      <c r="M27" s="912">
        <f t="shared" si="1"/>
        <v>0.005629172228005253</v>
      </c>
      <c r="N27" s="911">
        <v>36213</v>
      </c>
      <c r="O27" s="911">
        <v>38767</v>
      </c>
      <c r="P27" s="911">
        <f t="shared" si="6"/>
        <v>74980</v>
      </c>
      <c r="Q27" s="912">
        <f t="shared" si="7"/>
        <v>0.2266604427847425</v>
      </c>
    </row>
    <row r="28" spans="1:17" s="908" customFormat="1" ht="18" customHeight="1">
      <c r="A28" s="909" t="s">
        <v>269</v>
      </c>
      <c r="B28" s="910">
        <v>7180</v>
      </c>
      <c r="C28" s="911">
        <v>6052</v>
      </c>
      <c r="D28" s="911">
        <f t="shared" si="2"/>
        <v>13232</v>
      </c>
      <c r="E28" s="912">
        <f t="shared" si="0"/>
        <v>0.006623530954695489</v>
      </c>
      <c r="F28" s="910">
        <v>6211</v>
      </c>
      <c r="G28" s="911">
        <v>5300</v>
      </c>
      <c r="H28" s="911">
        <f t="shared" si="3"/>
        <v>11511</v>
      </c>
      <c r="I28" s="912">
        <f t="shared" si="4"/>
        <v>0.1495091651463818</v>
      </c>
      <c r="J28" s="910">
        <v>58471</v>
      </c>
      <c r="K28" s="911">
        <v>49894</v>
      </c>
      <c r="L28" s="911">
        <f t="shared" si="5"/>
        <v>108365</v>
      </c>
      <c r="M28" s="912">
        <f t="shared" si="1"/>
        <v>0.006632294085216517</v>
      </c>
      <c r="N28" s="911">
        <v>52596</v>
      </c>
      <c r="O28" s="911">
        <v>46106</v>
      </c>
      <c r="P28" s="911">
        <f t="shared" si="6"/>
        <v>98702</v>
      </c>
      <c r="Q28" s="912">
        <f t="shared" si="7"/>
        <v>0.09790075175781654</v>
      </c>
    </row>
    <row r="29" spans="1:17" s="908" customFormat="1" ht="18" customHeight="1">
      <c r="A29" s="909" t="s">
        <v>270</v>
      </c>
      <c r="B29" s="910">
        <v>6144</v>
      </c>
      <c r="C29" s="911">
        <v>6022</v>
      </c>
      <c r="D29" s="911">
        <f t="shared" si="2"/>
        <v>12166</v>
      </c>
      <c r="E29" s="912">
        <f t="shared" si="0"/>
        <v>0.006089924243865275</v>
      </c>
      <c r="F29" s="910">
        <v>4973</v>
      </c>
      <c r="G29" s="911">
        <v>4879</v>
      </c>
      <c r="H29" s="911">
        <f t="shared" si="3"/>
        <v>9852</v>
      </c>
      <c r="I29" s="912">
        <f t="shared" si="4"/>
        <v>0.23487616727568006</v>
      </c>
      <c r="J29" s="910">
        <v>48876</v>
      </c>
      <c r="K29" s="911">
        <v>49219</v>
      </c>
      <c r="L29" s="911">
        <f t="shared" si="5"/>
        <v>98095</v>
      </c>
      <c r="M29" s="912">
        <f t="shared" si="1"/>
        <v>0.006003736338202503</v>
      </c>
      <c r="N29" s="911">
        <v>42157</v>
      </c>
      <c r="O29" s="911">
        <v>42146</v>
      </c>
      <c r="P29" s="911">
        <f t="shared" si="6"/>
        <v>84303</v>
      </c>
      <c r="Q29" s="912">
        <f t="shared" si="7"/>
        <v>0.16360034636964293</v>
      </c>
    </row>
    <row r="30" spans="1:17" s="908" customFormat="1" ht="18" customHeight="1">
      <c r="A30" s="909" t="s">
        <v>271</v>
      </c>
      <c r="B30" s="910">
        <v>5390</v>
      </c>
      <c r="C30" s="911">
        <v>5270</v>
      </c>
      <c r="D30" s="911">
        <f t="shared" si="2"/>
        <v>10660</v>
      </c>
      <c r="E30" s="912">
        <f t="shared" si="0"/>
        <v>0.00533606710830214</v>
      </c>
      <c r="F30" s="910">
        <v>5822</v>
      </c>
      <c r="G30" s="911">
        <v>5809</v>
      </c>
      <c r="H30" s="911">
        <f t="shared" si="3"/>
        <v>11631</v>
      </c>
      <c r="I30" s="912">
        <f t="shared" si="4"/>
        <v>-0.08348379331097933</v>
      </c>
      <c r="J30" s="910">
        <v>56815</v>
      </c>
      <c r="K30" s="911">
        <v>54585</v>
      </c>
      <c r="L30" s="911">
        <f t="shared" si="5"/>
        <v>111400</v>
      </c>
      <c r="M30" s="912">
        <f t="shared" si="1"/>
        <v>0.0068180460581656445</v>
      </c>
      <c r="N30" s="911">
        <v>54238</v>
      </c>
      <c r="O30" s="911">
        <v>52312</v>
      </c>
      <c r="P30" s="911">
        <f t="shared" si="6"/>
        <v>106550</v>
      </c>
      <c r="Q30" s="912">
        <f t="shared" si="7"/>
        <v>0.04551853589863919</v>
      </c>
    </row>
    <row r="31" spans="1:17" s="908" customFormat="1" ht="18" customHeight="1">
      <c r="A31" s="909" t="s">
        <v>272</v>
      </c>
      <c r="B31" s="910">
        <v>4165</v>
      </c>
      <c r="C31" s="911">
        <v>4123</v>
      </c>
      <c r="D31" s="911">
        <f t="shared" si="2"/>
        <v>8288</v>
      </c>
      <c r="E31" s="912">
        <f t="shared" si="0"/>
        <v>0.0041487170913328455</v>
      </c>
      <c r="F31" s="910">
        <v>3815</v>
      </c>
      <c r="G31" s="911">
        <v>3577</v>
      </c>
      <c r="H31" s="911">
        <f t="shared" si="3"/>
        <v>7392</v>
      </c>
      <c r="I31" s="912">
        <f t="shared" si="4"/>
        <v>0.1212121212121211</v>
      </c>
      <c r="J31" s="910">
        <v>40143</v>
      </c>
      <c r="K31" s="911">
        <v>38087</v>
      </c>
      <c r="L31" s="911">
        <f t="shared" si="5"/>
        <v>78230</v>
      </c>
      <c r="M31" s="912">
        <f t="shared" si="1"/>
        <v>0.004787933062210937</v>
      </c>
      <c r="N31" s="911">
        <v>34952</v>
      </c>
      <c r="O31" s="911">
        <v>33185</v>
      </c>
      <c r="P31" s="911">
        <f t="shared" si="6"/>
        <v>68137</v>
      </c>
      <c r="Q31" s="912">
        <f t="shared" si="7"/>
        <v>0.14812803616243753</v>
      </c>
    </row>
    <row r="32" spans="1:17" s="908" customFormat="1" ht="18" customHeight="1">
      <c r="A32" s="909" t="s">
        <v>273</v>
      </c>
      <c r="B32" s="910">
        <v>4026</v>
      </c>
      <c r="C32" s="911">
        <v>3888</v>
      </c>
      <c r="D32" s="911">
        <f t="shared" si="2"/>
        <v>7914</v>
      </c>
      <c r="E32" s="912">
        <f t="shared" si="0"/>
        <v>0.003961504230309863</v>
      </c>
      <c r="F32" s="910">
        <v>3936</v>
      </c>
      <c r="G32" s="911">
        <v>3741</v>
      </c>
      <c r="H32" s="911">
        <f t="shared" si="3"/>
        <v>7677</v>
      </c>
      <c r="I32" s="912">
        <f t="shared" si="4"/>
        <v>0.030871434153966426</v>
      </c>
      <c r="J32" s="910">
        <v>34658</v>
      </c>
      <c r="K32" s="911">
        <v>33610</v>
      </c>
      <c r="L32" s="911">
        <f t="shared" si="5"/>
        <v>68268</v>
      </c>
      <c r="M32" s="912">
        <f t="shared" si="1"/>
        <v>0.004178225927278745</v>
      </c>
      <c r="N32" s="911">
        <v>36444</v>
      </c>
      <c r="O32" s="911">
        <v>35499</v>
      </c>
      <c r="P32" s="911">
        <f t="shared" si="6"/>
        <v>71943</v>
      </c>
      <c r="Q32" s="912">
        <f t="shared" si="7"/>
        <v>-0.05108210666777868</v>
      </c>
    </row>
    <row r="33" spans="1:17" s="908" customFormat="1" ht="18" customHeight="1">
      <c r="A33" s="909" t="s">
        <v>274</v>
      </c>
      <c r="B33" s="910">
        <v>2198</v>
      </c>
      <c r="C33" s="911">
        <v>4196</v>
      </c>
      <c r="D33" s="911">
        <f t="shared" si="2"/>
        <v>6394</v>
      </c>
      <c r="E33" s="912">
        <f t="shared" si="0"/>
        <v>0.003200639126687043</v>
      </c>
      <c r="F33" s="910">
        <v>2270</v>
      </c>
      <c r="G33" s="911">
        <v>3658</v>
      </c>
      <c r="H33" s="911">
        <f t="shared" si="3"/>
        <v>5928</v>
      </c>
      <c r="I33" s="912">
        <f t="shared" si="4"/>
        <v>0.0786099865047234</v>
      </c>
      <c r="J33" s="910">
        <v>19497</v>
      </c>
      <c r="K33" s="911">
        <v>36651</v>
      </c>
      <c r="L33" s="911">
        <f t="shared" si="5"/>
        <v>56148</v>
      </c>
      <c r="M33" s="912">
        <f t="shared" si="1"/>
        <v>0.003436442101201837</v>
      </c>
      <c r="N33" s="911">
        <v>25126</v>
      </c>
      <c r="O33" s="911">
        <v>36554</v>
      </c>
      <c r="P33" s="911">
        <f t="shared" si="6"/>
        <v>61680</v>
      </c>
      <c r="Q33" s="912">
        <f t="shared" si="7"/>
        <v>-0.08968871595330741</v>
      </c>
    </row>
    <row r="34" spans="1:17" s="908" customFormat="1" ht="18" customHeight="1">
      <c r="A34" s="909" t="s">
        <v>275</v>
      </c>
      <c r="B34" s="910">
        <v>2879</v>
      </c>
      <c r="C34" s="911">
        <v>2833</v>
      </c>
      <c r="D34" s="911">
        <f t="shared" si="2"/>
        <v>5712</v>
      </c>
      <c r="E34" s="912">
        <f t="shared" si="0"/>
        <v>0.002859250968351015</v>
      </c>
      <c r="F34" s="910">
        <v>2044</v>
      </c>
      <c r="G34" s="911">
        <v>2050</v>
      </c>
      <c r="H34" s="911">
        <f t="shared" si="3"/>
        <v>4094</v>
      </c>
      <c r="I34" s="912">
        <f t="shared" si="4"/>
        <v>0.3952125061064973</v>
      </c>
      <c r="J34" s="910">
        <v>22771</v>
      </c>
      <c r="K34" s="911">
        <v>21510</v>
      </c>
      <c r="L34" s="911">
        <f t="shared" si="5"/>
        <v>44281</v>
      </c>
      <c r="M34" s="912">
        <f t="shared" si="1"/>
        <v>0.0027101427064778537</v>
      </c>
      <c r="N34" s="911">
        <v>21541</v>
      </c>
      <c r="O34" s="911">
        <v>19971</v>
      </c>
      <c r="P34" s="911">
        <f t="shared" si="6"/>
        <v>41512</v>
      </c>
      <c r="Q34" s="912">
        <f t="shared" si="7"/>
        <v>0.06670360377722107</v>
      </c>
    </row>
    <row r="35" spans="1:17" s="908" customFormat="1" ht="18" customHeight="1">
      <c r="A35" s="909" t="s">
        <v>276</v>
      </c>
      <c r="B35" s="910">
        <v>2241</v>
      </c>
      <c r="C35" s="911">
        <v>2100</v>
      </c>
      <c r="D35" s="911">
        <f t="shared" si="2"/>
        <v>4341</v>
      </c>
      <c r="E35" s="912">
        <f t="shared" si="0"/>
        <v>0.002172970667649117</v>
      </c>
      <c r="F35" s="910">
        <v>1903</v>
      </c>
      <c r="G35" s="911">
        <v>1817</v>
      </c>
      <c r="H35" s="911">
        <f t="shared" si="3"/>
        <v>3720</v>
      </c>
      <c r="I35" s="912">
        <f t="shared" si="4"/>
        <v>0.1669354838709678</v>
      </c>
      <c r="J35" s="910">
        <v>17244</v>
      </c>
      <c r="K35" s="911">
        <v>16575</v>
      </c>
      <c r="L35" s="911">
        <f t="shared" si="5"/>
        <v>33819</v>
      </c>
      <c r="M35" s="912">
        <f t="shared" si="1"/>
        <v>0.0020698339285556908</v>
      </c>
      <c r="N35" s="911">
        <v>17170</v>
      </c>
      <c r="O35" s="911">
        <v>16569</v>
      </c>
      <c r="P35" s="911">
        <f t="shared" si="6"/>
        <v>33739</v>
      </c>
      <c r="Q35" s="912">
        <f t="shared" si="7"/>
        <v>0.0023711431874091637</v>
      </c>
    </row>
    <row r="36" spans="1:17" s="908" customFormat="1" ht="18" customHeight="1">
      <c r="A36" s="909" t="s">
        <v>277</v>
      </c>
      <c r="B36" s="910">
        <v>2102</v>
      </c>
      <c r="C36" s="911">
        <v>2052</v>
      </c>
      <c r="D36" s="911">
        <f t="shared" si="2"/>
        <v>4154</v>
      </c>
      <c r="E36" s="912">
        <f t="shared" si="0"/>
        <v>0.0020793642371376253</v>
      </c>
      <c r="F36" s="910">
        <v>2453</v>
      </c>
      <c r="G36" s="911">
        <v>2436</v>
      </c>
      <c r="H36" s="911">
        <f t="shared" si="3"/>
        <v>4889</v>
      </c>
      <c r="I36" s="912">
        <f t="shared" si="4"/>
        <v>-0.15033749232971982</v>
      </c>
      <c r="J36" s="910">
        <v>21136</v>
      </c>
      <c r="K36" s="911">
        <v>21521</v>
      </c>
      <c r="L36" s="911">
        <f t="shared" si="5"/>
        <v>42657</v>
      </c>
      <c r="M36" s="912">
        <f t="shared" si="1"/>
        <v>0.0026107485700464263</v>
      </c>
      <c r="N36" s="911">
        <v>22210</v>
      </c>
      <c r="O36" s="911">
        <v>22460</v>
      </c>
      <c r="P36" s="911">
        <f t="shared" si="6"/>
        <v>44670</v>
      </c>
      <c r="Q36" s="912">
        <f t="shared" si="7"/>
        <v>-0.045063801208864995</v>
      </c>
    </row>
    <row r="37" spans="1:17" s="908" customFormat="1" ht="18" customHeight="1">
      <c r="A37" s="909" t="s">
        <v>278</v>
      </c>
      <c r="B37" s="910">
        <v>1911</v>
      </c>
      <c r="C37" s="911">
        <v>2195</v>
      </c>
      <c r="D37" s="911">
        <f t="shared" si="2"/>
        <v>4106</v>
      </c>
      <c r="E37" s="912">
        <f t="shared" si="0"/>
        <v>0.0020553369180758524</v>
      </c>
      <c r="F37" s="910">
        <v>2181</v>
      </c>
      <c r="G37" s="911">
        <v>2573</v>
      </c>
      <c r="H37" s="911">
        <f t="shared" si="3"/>
        <v>4754</v>
      </c>
      <c r="I37" s="912">
        <f t="shared" si="4"/>
        <v>-0.13630626840555327</v>
      </c>
      <c r="J37" s="910">
        <v>16727</v>
      </c>
      <c r="K37" s="911">
        <v>21560</v>
      </c>
      <c r="L37" s="911">
        <f t="shared" si="5"/>
        <v>38287</v>
      </c>
      <c r="M37" s="912">
        <f t="shared" si="1"/>
        <v>0.0023432902103140757</v>
      </c>
      <c r="N37" s="911">
        <v>17952</v>
      </c>
      <c r="O37" s="911">
        <v>21811</v>
      </c>
      <c r="P37" s="911">
        <f t="shared" si="6"/>
        <v>39763</v>
      </c>
      <c r="Q37" s="912">
        <f t="shared" si="7"/>
        <v>-0.03711993561853988</v>
      </c>
    </row>
    <row r="38" spans="1:17" s="908" customFormat="1" ht="18" customHeight="1">
      <c r="A38" s="909" t="s">
        <v>279</v>
      </c>
      <c r="B38" s="910">
        <v>1844</v>
      </c>
      <c r="C38" s="911">
        <v>1484</v>
      </c>
      <c r="D38" s="911">
        <f t="shared" si="2"/>
        <v>3328</v>
      </c>
      <c r="E38" s="912">
        <f t="shared" si="0"/>
        <v>0.0016658941216162776</v>
      </c>
      <c r="F38" s="910">
        <v>1864</v>
      </c>
      <c r="G38" s="911">
        <v>1497</v>
      </c>
      <c r="H38" s="911">
        <f t="shared" si="3"/>
        <v>3361</v>
      </c>
      <c r="I38" s="912">
        <f t="shared" si="4"/>
        <v>-0.009818506396905735</v>
      </c>
      <c r="J38" s="910">
        <v>16926</v>
      </c>
      <c r="K38" s="911">
        <v>14474</v>
      </c>
      <c r="L38" s="911">
        <f t="shared" si="5"/>
        <v>31400</v>
      </c>
      <c r="M38" s="912">
        <f t="shared" si="1"/>
        <v>0.0019217831797702085</v>
      </c>
      <c r="N38" s="911">
        <v>16637</v>
      </c>
      <c r="O38" s="911">
        <v>14050</v>
      </c>
      <c r="P38" s="911">
        <f t="shared" si="6"/>
        <v>30687</v>
      </c>
      <c r="Q38" s="912">
        <f t="shared" si="7"/>
        <v>0.02323459445367737</v>
      </c>
    </row>
    <row r="39" spans="1:17" s="908" customFormat="1" ht="18" customHeight="1">
      <c r="A39" s="909" t="s">
        <v>280</v>
      </c>
      <c r="B39" s="910">
        <v>1380</v>
      </c>
      <c r="C39" s="911">
        <v>1258</v>
      </c>
      <c r="D39" s="911">
        <f t="shared" si="2"/>
        <v>2638</v>
      </c>
      <c r="E39" s="912">
        <f t="shared" si="0"/>
        <v>0.0013205014101032875</v>
      </c>
      <c r="F39" s="910">
        <v>1448</v>
      </c>
      <c r="G39" s="911">
        <v>1406</v>
      </c>
      <c r="H39" s="911">
        <f t="shared" si="3"/>
        <v>2854</v>
      </c>
      <c r="I39" s="912">
        <f t="shared" si="4"/>
        <v>-0.07568325157673439</v>
      </c>
      <c r="J39" s="910">
        <v>11900</v>
      </c>
      <c r="K39" s="911">
        <v>11408</v>
      </c>
      <c r="L39" s="911">
        <f t="shared" si="5"/>
        <v>23308</v>
      </c>
      <c r="M39" s="912">
        <f t="shared" si="1"/>
        <v>0.0014265261896205103</v>
      </c>
      <c r="N39" s="911">
        <v>14508</v>
      </c>
      <c r="O39" s="911">
        <v>13380</v>
      </c>
      <c r="P39" s="911">
        <f t="shared" si="6"/>
        <v>27888</v>
      </c>
      <c r="Q39" s="912">
        <f t="shared" si="7"/>
        <v>-0.16422834193918534</v>
      </c>
    </row>
    <row r="40" spans="1:17" s="908" customFormat="1" ht="18" customHeight="1">
      <c r="A40" s="909" t="s">
        <v>281</v>
      </c>
      <c r="B40" s="910">
        <v>1079</v>
      </c>
      <c r="C40" s="911">
        <v>867</v>
      </c>
      <c r="D40" s="911">
        <f t="shared" si="2"/>
        <v>1946</v>
      </c>
      <c r="E40" s="912">
        <f t="shared" si="0"/>
        <v>0.0009741075602960566</v>
      </c>
      <c r="F40" s="910">
        <v>850</v>
      </c>
      <c r="G40" s="911">
        <v>584</v>
      </c>
      <c r="H40" s="911">
        <f t="shared" si="3"/>
        <v>1434</v>
      </c>
      <c r="I40" s="912">
        <f t="shared" si="4"/>
        <v>0.3570432357043236</v>
      </c>
      <c r="J40" s="910">
        <v>10656</v>
      </c>
      <c r="K40" s="911">
        <v>7929</v>
      </c>
      <c r="L40" s="911">
        <f t="shared" si="5"/>
        <v>18585</v>
      </c>
      <c r="M40" s="912">
        <f t="shared" si="1"/>
        <v>0.0011374630699372396</v>
      </c>
      <c r="N40" s="911">
        <v>9364</v>
      </c>
      <c r="O40" s="911">
        <v>7317</v>
      </c>
      <c r="P40" s="911">
        <f t="shared" si="6"/>
        <v>16681</v>
      </c>
      <c r="Q40" s="912">
        <f t="shared" si="7"/>
        <v>0.11414183801930333</v>
      </c>
    </row>
    <row r="41" spans="1:17" s="908" customFormat="1" ht="18" customHeight="1">
      <c r="A41" s="909" t="s">
        <v>282</v>
      </c>
      <c r="B41" s="910">
        <v>1020</v>
      </c>
      <c r="C41" s="911">
        <v>831</v>
      </c>
      <c r="D41" s="911">
        <f t="shared" si="2"/>
        <v>1851</v>
      </c>
      <c r="E41" s="912">
        <f t="shared" si="0"/>
        <v>0.0009265534913196304</v>
      </c>
      <c r="F41" s="910">
        <v>799</v>
      </c>
      <c r="G41" s="911">
        <v>611</v>
      </c>
      <c r="H41" s="911">
        <f t="shared" si="3"/>
        <v>1410</v>
      </c>
      <c r="I41" s="912">
        <f t="shared" si="4"/>
        <v>0.31276595744680846</v>
      </c>
      <c r="J41" s="910">
        <v>9971</v>
      </c>
      <c r="K41" s="911">
        <v>8027</v>
      </c>
      <c r="L41" s="911">
        <f t="shared" si="5"/>
        <v>17998</v>
      </c>
      <c r="M41" s="912">
        <f t="shared" si="1"/>
        <v>0.0011015367410670133</v>
      </c>
      <c r="N41" s="911">
        <v>8431</v>
      </c>
      <c r="O41" s="911">
        <v>6086</v>
      </c>
      <c r="P41" s="911">
        <f t="shared" si="6"/>
        <v>14517</v>
      </c>
      <c r="Q41" s="912">
        <f t="shared" si="7"/>
        <v>0.2397878349521252</v>
      </c>
    </row>
    <row r="42" spans="1:17" s="908" customFormat="1" ht="18" customHeight="1">
      <c r="A42" s="909" t="s">
        <v>283</v>
      </c>
      <c r="B42" s="910">
        <v>918</v>
      </c>
      <c r="C42" s="911">
        <v>777</v>
      </c>
      <c r="D42" s="911">
        <f t="shared" si="2"/>
        <v>1695</v>
      </c>
      <c r="E42" s="912">
        <f t="shared" si="0"/>
        <v>0.0008484647043688674</v>
      </c>
      <c r="F42" s="910">
        <v>745</v>
      </c>
      <c r="G42" s="911">
        <v>673</v>
      </c>
      <c r="H42" s="911">
        <f t="shared" si="3"/>
        <v>1418</v>
      </c>
      <c r="I42" s="912">
        <f t="shared" si="4"/>
        <v>0.19534555712270807</v>
      </c>
      <c r="J42" s="910">
        <v>8922</v>
      </c>
      <c r="K42" s="911">
        <v>7703</v>
      </c>
      <c r="L42" s="911">
        <f t="shared" si="5"/>
        <v>16625</v>
      </c>
      <c r="M42" s="912">
        <f t="shared" si="1"/>
        <v>0.0010175046294165515</v>
      </c>
      <c r="N42" s="911">
        <v>8335</v>
      </c>
      <c r="O42" s="911">
        <v>7243</v>
      </c>
      <c r="P42" s="911">
        <f t="shared" si="6"/>
        <v>15578</v>
      </c>
      <c r="Q42" s="912">
        <f t="shared" si="7"/>
        <v>0.0672101681859032</v>
      </c>
    </row>
    <row r="43" spans="1:17" s="908" customFormat="1" ht="18" customHeight="1">
      <c r="A43" s="909" t="s">
        <v>284</v>
      </c>
      <c r="B43" s="910">
        <v>834</v>
      </c>
      <c r="C43" s="911">
        <v>536</v>
      </c>
      <c r="D43" s="911">
        <f t="shared" si="2"/>
        <v>1370</v>
      </c>
      <c r="E43" s="912">
        <f t="shared" si="0"/>
        <v>0.0006857797315547778</v>
      </c>
      <c r="F43" s="910">
        <v>671</v>
      </c>
      <c r="G43" s="911">
        <v>480</v>
      </c>
      <c r="H43" s="911">
        <f t="shared" si="3"/>
        <v>1151</v>
      </c>
      <c r="I43" s="912">
        <f t="shared" si="4"/>
        <v>0.19026933101650734</v>
      </c>
      <c r="J43" s="910">
        <v>8202</v>
      </c>
      <c r="K43" s="911">
        <v>5790</v>
      </c>
      <c r="L43" s="911">
        <f t="shared" si="5"/>
        <v>13992</v>
      </c>
      <c r="M43" s="912">
        <f t="shared" si="1"/>
        <v>0.0008563563774313617</v>
      </c>
      <c r="N43" s="911">
        <v>6966</v>
      </c>
      <c r="O43" s="911">
        <v>5678</v>
      </c>
      <c r="P43" s="911">
        <f t="shared" si="6"/>
        <v>12644</v>
      </c>
      <c r="Q43" s="912">
        <f t="shared" si="7"/>
        <v>0.10661183169882937</v>
      </c>
    </row>
    <row r="44" spans="1:17" s="908" customFormat="1" ht="18" customHeight="1">
      <c r="A44" s="909" t="s">
        <v>285</v>
      </c>
      <c r="B44" s="910">
        <v>604</v>
      </c>
      <c r="C44" s="911">
        <v>683</v>
      </c>
      <c r="D44" s="911">
        <f t="shared" si="2"/>
        <v>1287</v>
      </c>
      <c r="E44" s="912">
        <f t="shared" si="0"/>
        <v>0.0006442324923437949</v>
      </c>
      <c r="F44" s="910">
        <v>769</v>
      </c>
      <c r="G44" s="911">
        <v>722</v>
      </c>
      <c r="H44" s="911">
        <f t="shared" si="3"/>
        <v>1491</v>
      </c>
      <c r="I44" s="912">
        <f t="shared" si="4"/>
        <v>-0.13682092555331993</v>
      </c>
      <c r="J44" s="910">
        <v>9015</v>
      </c>
      <c r="K44" s="911">
        <v>8930</v>
      </c>
      <c r="L44" s="911">
        <f t="shared" si="5"/>
        <v>17945</v>
      </c>
      <c r="M44" s="912">
        <f t="shared" si="1"/>
        <v>0.0010982929669100762</v>
      </c>
      <c r="N44" s="911">
        <v>9578</v>
      </c>
      <c r="O44" s="911">
        <v>7557</v>
      </c>
      <c r="P44" s="911">
        <f t="shared" si="6"/>
        <v>17135</v>
      </c>
      <c r="Q44" s="912">
        <f t="shared" si="7"/>
        <v>0.04727166618033274</v>
      </c>
    </row>
    <row r="45" spans="1:17" s="908" customFormat="1" ht="18" customHeight="1">
      <c r="A45" s="909" t="s">
        <v>286</v>
      </c>
      <c r="B45" s="910">
        <v>633</v>
      </c>
      <c r="C45" s="911">
        <v>582</v>
      </c>
      <c r="D45" s="911">
        <f t="shared" si="2"/>
        <v>1215</v>
      </c>
      <c r="E45" s="912">
        <f t="shared" si="0"/>
        <v>0.0006081915137511351</v>
      </c>
      <c r="F45" s="910">
        <v>900</v>
      </c>
      <c r="G45" s="911">
        <v>833</v>
      </c>
      <c r="H45" s="911">
        <f t="shared" si="3"/>
        <v>1733</v>
      </c>
      <c r="I45" s="912">
        <f t="shared" si="4"/>
        <v>-0.2989036353144836</v>
      </c>
      <c r="J45" s="910">
        <v>5718</v>
      </c>
      <c r="K45" s="911">
        <v>4938</v>
      </c>
      <c r="L45" s="911">
        <f t="shared" si="5"/>
        <v>10656</v>
      </c>
      <c r="M45" s="912">
        <f t="shared" si="1"/>
        <v>0.000652182215402272</v>
      </c>
      <c r="N45" s="911">
        <v>7279</v>
      </c>
      <c r="O45" s="911">
        <v>6303</v>
      </c>
      <c r="P45" s="911">
        <f t="shared" si="6"/>
        <v>13582</v>
      </c>
      <c r="Q45" s="912">
        <f t="shared" si="7"/>
        <v>-0.215432189662789</v>
      </c>
    </row>
    <row r="46" spans="1:17" s="908" customFormat="1" ht="18" customHeight="1">
      <c r="A46" s="909" t="s">
        <v>287</v>
      </c>
      <c r="B46" s="910">
        <v>484</v>
      </c>
      <c r="C46" s="911">
        <v>442</v>
      </c>
      <c r="D46" s="911">
        <f t="shared" si="2"/>
        <v>926</v>
      </c>
      <c r="E46" s="912">
        <f t="shared" si="0"/>
        <v>0.00046352703023337536</v>
      </c>
      <c r="F46" s="910">
        <v>718</v>
      </c>
      <c r="G46" s="911">
        <v>675</v>
      </c>
      <c r="H46" s="911">
        <f t="shared" si="3"/>
        <v>1393</v>
      </c>
      <c r="I46" s="912">
        <f t="shared" si="4"/>
        <v>-0.3352476669059583</v>
      </c>
      <c r="J46" s="910">
        <v>4609</v>
      </c>
      <c r="K46" s="911">
        <v>4379</v>
      </c>
      <c r="L46" s="911">
        <f t="shared" si="5"/>
        <v>8988</v>
      </c>
      <c r="M46" s="912">
        <f t="shared" si="1"/>
        <v>0.0005500951343877272</v>
      </c>
      <c r="N46" s="911">
        <v>7670</v>
      </c>
      <c r="O46" s="911">
        <v>6972</v>
      </c>
      <c r="P46" s="911">
        <f t="shared" si="6"/>
        <v>14642</v>
      </c>
      <c r="Q46" s="912">
        <f t="shared" si="7"/>
        <v>-0.38614943313754957</v>
      </c>
    </row>
    <row r="47" spans="1:17" s="908" customFormat="1" ht="18" customHeight="1">
      <c r="A47" s="909" t="s">
        <v>288</v>
      </c>
      <c r="B47" s="910">
        <v>475</v>
      </c>
      <c r="C47" s="911">
        <v>403</v>
      </c>
      <c r="D47" s="911">
        <f t="shared" si="2"/>
        <v>878</v>
      </c>
      <c r="E47" s="912">
        <f t="shared" si="0"/>
        <v>0.0004394997111716021</v>
      </c>
      <c r="F47" s="910">
        <v>534</v>
      </c>
      <c r="G47" s="911">
        <v>536</v>
      </c>
      <c r="H47" s="911">
        <f t="shared" si="3"/>
        <v>1070</v>
      </c>
      <c r="I47" s="912">
        <f t="shared" si="4"/>
        <v>-0.17943925233644864</v>
      </c>
      <c r="J47" s="910">
        <v>4361</v>
      </c>
      <c r="K47" s="911">
        <v>4261</v>
      </c>
      <c r="L47" s="911">
        <f t="shared" si="5"/>
        <v>8622</v>
      </c>
      <c r="M47" s="912">
        <f t="shared" si="1"/>
        <v>0.0005276947317190681</v>
      </c>
      <c r="N47" s="911">
        <v>4452</v>
      </c>
      <c r="O47" s="911">
        <v>4417</v>
      </c>
      <c r="P47" s="911">
        <f t="shared" si="6"/>
        <v>8869</v>
      </c>
      <c r="Q47" s="912">
        <f t="shared" si="7"/>
        <v>-0.02784981395873265</v>
      </c>
    </row>
    <row r="48" spans="1:17" s="908" customFormat="1" ht="18" customHeight="1">
      <c r="A48" s="909" t="s">
        <v>289</v>
      </c>
      <c r="B48" s="910">
        <v>468</v>
      </c>
      <c r="C48" s="911">
        <v>388</v>
      </c>
      <c r="D48" s="911">
        <f t="shared" si="2"/>
        <v>856</v>
      </c>
      <c r="E48" s="912">
        <f t="shared" si="0"/>
        <v>0.000428487189934956</v>
      </c>
      <c r="F48" s="910">
        <v>394</v>
      </c>
      <c r="G48" s="911">
        <v>82</v>
      </c>
      <c r="H48" s="911">
        <f t="shared" si="3"/>
        <v>476</v>
      </c>
      <c r="I48" s="912">
        <f t="shared" si="4"/>
        <v>0.7983193277310925</v>
      </c>
      <c r="J48" s="910">
        <v>3727</v>
      </c>
      <c r="K48" s="911">
        <v>1764</v>
      </c>
      <c r="L48" s="911">
        <f t="shared" si="5"/>
        <v>5491</v>
      </c>
      <c r="M48" s="912">
        <f t="shared" si="1"/>
        <v>0.00033606724331586676</v>
      </c>
      <c r="N48" s="911">
        <v>3178</v>
      </c>
      <c r="O48" s="911">
        <v>521</v>
      </c>
      <c r="P48" s="911">
        <f t="shared" si="6"/>
        <v>3699</v>
      </c>
      <c r="Q48" s="912">
        <f t="shared" si="7"/>
        <v>0.4844552581778858</v>
      </c>
    </row>
    <row r="49" spans="1:17" s="908" customFormat="1" ht="18" customHeight="1">
      <c r="A49" s="909" t="s">
        <v>290</v>
      </c>
      <c r="B49" s="910">
        <v>427</v>
      </c>
      <c r="C49" s="911">
        <v>424</v>
      </c>
      <c r="D49" s="911">
        <f t="shared" si="2"/>
        <v>851</v>
      </c>
      <c r="E49" s="912">
        <f t="shared" si="0"/>
        <v>0.0004259843441993547</v>
      </c>
      <c r="F49" s="910">
        <v>455</v>
      </c>
      <c r="G49" s="911">
        <v>393</v>
      </c>
      <c r="H49" s="911">
        <f t="shared" si="3"/>
        <v>848</v>
      </c>
      <c r="I49" s="912">
        <f t="shared" si="4"/>
        <v>0.0035377358490567</v>
      </c>
      <c r="J49" s="910">
        <v>3768</v>
      </c>
      <c r="K49" s="911">
        <v>3703</v>
      </c>
      <c r="L49" s="911">
        <f t="shared" si="5"/>
        <v>7471</v>
      </c>
      <c r="M49" s="912">
        <f t="shared" si="1"/>
        <v>0.00045724974955615376</v>
      </c>
      <c r="N49" s="911">
        <v>4499</v>
      </c>
      <c r="O49" s="911">
        <v>4038</v>
      </c>
      <c r="P49" s="911">
        <f t="shared" si="6"/>
        <v>8537</v>
      </c>
      <c r="Q49" s="912">
        <f t="shared" si="7"/>
        <v>-0.12486822068642378</v>
      </c>
    </row>
    <row r="50" spans="1:17" s="908" customFormat="1" ht="18" customHeight="1">
      <c r="A50" s="909" t="s">
        <v>291</v>
      </c>
      <c r="B50" s="910">
        <v>612</v>
      </c>
      <c r="C50" s="911">
        <v>224</v>
      </c>
      <c r="D50" s="911">
        <f t="shared" si="2"/>
        <v>836</v>
      </c>
      <c r="E50" s="912">
        <f t="shared" si="0"/>
        <v>0.00041847580699255055</v>
      </c>
      <c r="F50" s="910">
        <v>524</v>
      </c>
      <c r="G50" s="911">
        <v>219</v>
      </c>
      <c r="H50" s="911">
        <f t="shared" si="3"/>
        <v>743</v>
      </c>
      <c r="I50" s="912">
        <f t="shared" si="4"/>
        <v>0.12516823687752354</v>
      </c>
      <c r="J50" s="910">
        <v>5409</v>
      </c>
      <c r="K50" s="911">
        <v>2559</v>
      </c>
      <c r="L50" s="911">
        <f t="shared" si="5"/>
        <v>7968</v>
      </c>
      <c r="M50" s="912">
        <f t="shared" si="1"/>
        <v>0.00048766778268818543</v>
      </c>
      <c r="N50" s="911">
        <v>5355</v>
      </c>
      <c r="O50" s="911">
        <v>2957</v>
      </c>
      <c r="P50" s="911">
        <f t="shared" si="6"/>
        <v>8312</v>
      </c>
      <c r="Q50" s="912">
        <f t="shared" si="7"/>
        <v>-0.04138594802694895</v>
      </c>
    </row>
    <row r="51" spans="1:17" s="908" customFormat="1" ht="18" customHeight="1">
      <c r="A51" s="909" t="s">
        <v>292</v>
      </c>
      <c r="B51" s="910">
        <v>520</v>
      </c>
      <c r="C51" s="911">
        <v>271</v>
      </c>
      <c r="D51" s="911">
        <f t="shared" si="2"/>
        <v>791</v>
      </c>
      <c r="E51" s="912">
        <f t="shared" si="0"/>
        <v>0.0003959501953721381</v>
      </c>
      <c r="F51" s="910">
        <v>365</v>
      </c>
      <c r="G51" s="911">
        <v>185</v>
      </c>
      <c r="H51" s="911">
        <f t="shared" si="3"/>
        <v>550</v>
      </c>
      <c r="I51" s="912">
        <f t="shared" si="4"/>
        <v>0.43818181818181823</v>
      </c>
      <c r="J51" s="910">
        <v>4330</v>
      </c>
      <c r="K51" s="911">
        <v>2141</v>
      </c>
      <c r="L51" s="911">
        <f t="shared" si="5"/>
        <v>6471</v>
      </c>
      <c r="M51" s="912">
        <f t="shared" si="1"/>
        <v>0.00039604646357621083</v>
      </c>
      <c r="N51" s="911">
        <v>3165</v>
      </c>
      <c r="O51" s="911">
        <v>1765</v>
      </c>
      <c r="P51" s="911">
        <f t="shared" si="6"/>
        <v>4930</v>
      </c>
      <c r="Q51" s="912">
        <f t="shared" si="7"/>
        <v>0.31257606490872214</v>
      </c>
    </row>
    <row r="52" spans="1:17" s="908" customFormat="1" ht="18" customHeight="1">
      <c r="A52" s="909" t="s">
        <v>293</v>
      </c>
      <c r="B52" s="910">
        <v>348</v>
      </c>
      <c r="C52" s="911">
        <v>353</v>
      </c>
      <c r="D52" s="911">
        <f t="shared" si="2"/>
        <v>701</v>
      </c>
      <c r="E52" s="912">
        <f t="shared" si="0"/>
        <v>0.0003508989721313133</v>
      </c>
      <c r="F52" s="910">
        <v>198</v>
      </c>
      <c r="G52" s="911">
        <v>207</v>
      </c>
      <c r="H52" s="911">
        <f t="shared" si="3"/>
        <v>405</v>
      </c>
      <c r="I52" s="912">
        <f t="shared" si="4"/>
        <v>0.7308641975308643</v>
      </c>
      <c r="J52" s="910">
        <v>3126</v>
      </c>
      <c r="K52" s="911">
        <v>2959</v>
      </c>
      <c r="L52" s="911">
        <f t="shared" si="5"/>
        <v>6085</v>
      </c>
      <c r="M52" s="912">
        <f t="shared" si="1"/>
        <v>0.00037242199518795283</v>
      </c>
      <c r="N52" s="911">
        <v>2210</v>
      </c>
      <c r="O52" s="911">
        <v>2079</v>
      </c>
      <c r="P52" s="911">
        <f t="shared" si="6"/>
        <v>4289</v>
      </c>
      <c r="Q52" s="912">
        <f t="shared" si="7"/>
        <v>0.4187456283515971</v>
      </c>
    </row>
    <row r="53" spans="1:17" s="908" customFormat="1" ht="18" customHeight="1" thickBot="1">
      <c r="A53" s="913" t="s">
        <v>219</v>
      </c>
      <c r="B53" s="914">
        <v>1808</v>
      </c>
      <c r="C53" s="915">
        <v>1589</v>
      </c>
      <c r="D53" s="915">
        <f>C53+B53</f>
        <v>3397</v>
      </c>
      <c r="E53" s="916">
        <f t="shared" si="0"/>
        <v>0.0017004333927675768</v>
      </c>
      <c r="F53" s="914">
        <v>2079</v>
      </c>
      <c r="G53" s="915">
        <v>1478</v>
      </c>
      <c r="H53" s="915">
        <f>G53+F53</f>
        <v>3557</v>
      </c>
      <c r="I53" s="916">
        <f>(D53/H53-1)</f>
        <v>-0.044981726173741965</v>
      </c>
      <c r="J53" s="914">
        <v>19251</v>
      </c>
      <c r="K53" s="915">
        <v>16504</v>
      </c>
      <c r="L53" s="915">
        <f>K53+J53</f>
        <v>35755</v>
      </c>
      <c r="M53" s="916">
        <f t="shared" si="1"/>
        <v>0.00218832349021286</v>
      </c>
      <c r="N53" s="914">
        <v>19269</v>
      </c>
      <c r="O53" s="915">
        <v>16473</v>
      </c>
      <c r="P53" s="915">
        <f>O53+N53</f>
        <v>35742</v>
      </c>
      <c r="Q53" s="916">
        <f>(L53/P53-1)</f>
        <v>0.00036371775502219705</v>
      </c>
    </row>
    <row r="54" ht="14.25">
      <c r="A54" s="226" t="s">
        <v>294</v>
      </c>
    </row>
    <row r="55" spans="1:5" ht="13.5">
      <c r="A55" s="917" t="s">
        <v>295</v>
      </c>
      <c r="B55" s="918"/>
      <c r="C55" s="918"/>
      <c r="D55" s="918"/>
      <c r="E55" s="918"/>
    </row>
  </sheetData>
  <sheetProtection/>
  <mergeCells count="13">
    <mergeCell ref="J5:L5"/>
    <mergeCell ref="N5:P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</mergeCells>
  <conditionalFormatting sqref="Q54:Q65536 I54:I65536 Q3:Q6 I3:I6">
    <cfRule type="cellIs" priority="1" dxfId="0" operator="lessThan" stopIfTrue="1">
      <formula>0</formula>
    </cfRule>
  </conditionalFormatting>
  <conditionalFormatting sqref="I7:I53 Q7:Q53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41" right="0.21" top="0.18" bottom="0.18" header="0.2" footer="0.17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Q50"/>
  <sheetViews>
    <sheetView showGridLines="0" zoomScale="88" zoomScaleNormal="88" zoomScalePageLayoutView="0" workbookViewId="0" topLeftCell="A1">
      <selection activeCell="A7" sqref="A7:Q48"/>
    </sheetView>
  </sheetViews>
  <sheetFormatPr defaultColWidth="9.140625" defaultRowHeight="12.75"/>
  <cols>
    <col min="1" max="1" width="26.28125" style="919" customWidth="1"/>
    <col min="2" max="2" width="7.00390625" style="919" customWidth="1"/>
    <col min="3" max="3" width="9.28125" style="919" customWidth="1"/>
    <col min="4" max="4" width="8.57421875" style="919" customWidth="1"/>
    <col min="5" max="5" width="10.57421875" style="919" customWidth="1"/>
    <col min="6" max="6" width="8.00390625" style="919" customWidth="1"/>
    <col min="7" max="7" width="8.8515625" style="919" customWidth="1"/>
    <col min="8" max="8" width="8.57421875" style="919" customWidth="1"/>
    <col min="9" max="9" width="9.8515625" style="919" customWidth="1"/>
    <col min="10" max="10" width="8.28125" style="919" customWidth="1"/>
    <col min="11" max="11" width="9.00390625" style="919" customWidth="1"/>
    <col min="12" max="12" width="9.421875" style="919" customWidth="1"/>
    <col min="13" max="13" width="10.00390625" style="919" customWidth="1"/>
    <col min="14" max="14" width="9.7109375" style="919" customWidth="1"/>
    <col min="15" max="15" width="10.00390625" style="919" customWidth="1"/>
    <col min="16" max="16" width="9.28125" style="919" customWidth="1"/>
    <col min="17" max="17" width="9.7109375" style="919" customWidth="1"/>
    <col min="18" max="16384" width="9.140625" style="919" customWidth="1"/>
  </cols>
  <sheetData>
    <row r="1" spans="16:17" ht="18.75" thickBot="1">
      <c r="P1" s="920" t="s">
        <v>0</v>
      </c>
      <c r="Q1" s="921"/>
    </row>
    <row r="2" ht="3.75" customHeight="1" thickBot="1"/>
    <row r="3" spans="1:17" ht="24" customHeight="1" thickBot="1">
      <c r="A3" s="922" t="s">
        <v>296</v>
      </c>
      <c r="B3" s="923"/>
      <c r="C3" s="923"/>
      <c r="D3" s="923"/>
      <c r="E3" s="923"/>
      <c r="F3" s="923"/>
      <c r="G3" s="923"/>
      <c r="H3" s="923"/>
      <c r="I3" s="923"/>
      <c r="J3" s="923"/>
      <c r="K3" s="923"/>
      <c r="L3" s="923"/>
      <c r="M3" s="923"/>
      <c r="N3" s="923"/>
      <c r="O3" s="923"/>
      <c r="P3" s="923"/>
      <c r="Q3" s="924"/>
    </row>
    <row r="4" spans="1:17" ht="15.75" customHeight="1" thickBot="1">
      <c r="A4" s="925" t="s">
        <v>248</v>
      </c>
      <c r="B4" s="926" t="s">
        <v>39</v>
      </c>
      <c r="C4" s="927"/>
      <c r="D4" s="927"/>
      <c r="E4" s="927"/>
      <c r="F4" s="927"/>
      <c r="G4" s="927"/>
      <c r="H4" s="927"/>
      <c r="I4" s="928"/>
      <c r="J4" s="926" t="s">
        <v>40</v>
      </c>
      <c r="K4" s="927"/>
      <c r="L4" s="927"/>
      <c r="M4" s="927"/>
      <c r="N4" s="927"/>
      <c r="O4" s="927"/>
      <c r="P4" s="927"/>
      <c r="Q4" s="928"/>
    </row>
    <row r="5" spans="1:17" s="936" customFormat="1" ht="26.25" customHeight="1">
      <c r="A5" s="929"/>
      <c r="B5" s="930" t="s">
        <v>41</v>
      </c>
      <c r="C5" s="931"/>
      <c r="D5" s="931"/>
      <c r="E5" s="932" t="s">
        <v>42</v>
      </c>
      <c r="F5" s="930" t="s">
        <v>43</v>
      </c>
      <c r="G5" s="931"/>
      <c r="H5" s="931"/>
      <c r="I5" s="933" t="s">
        <v>44</v>
      </c>
      <c r="J5" s="934" t="s">
        <v>207</v>
      </c>
      <c r="K5" s="935"/>
      <c r="L5" s="935"/>
      <c r="M5" s="932" t="s">
        <v>42</v>
      </c>
      <c r="N5" s="934" t="s">
        <v>208</v>
      </c>
      <c r="O5" s="935"/>
      <c r="P5" s="935"/>
      <c r="Q5" s="932" t="s">
        <v>44</v>
      </c>
    </row>
    <row r="6" spans="1:17" s="942" customFormat="1" ht="14.25" thickBot="1">
      <c r="A6" s="937"/>
      <c r="B6" s="938" t="s">
        <v>14</v>
      </c>
      <c r="C6" s="939" t="s">
        <v>15</v>
      </c>
      <c r="D6" s="939" t="s">
        <v>13</v>
      </c>
      <c r="E6" s="940"/>
      <c r="F6" s="938" t="s">
        <v>14</v>
      </c>
      <c r="G6" s="939" t="s">
        <v>15</v>
      </c>
      <c r="H6" s="939" t="s">
        <v>13</v>
      </c>
      <c r="I6" s="941"/>
      <c r="J6" s="938" t="s">
        <v>14</v>
      </c>
      <c r="K6" s="939" t="s">
        <v>15</v>
      </c>
      <c r="L6" s="939" t="s">
        <v>13</v>
      </c>
      <c r="M6" s="940"/>
      <c r="N6" s="938" t="s">
        <v>14</v>
      </c>
      <c r="O6" s="939" t="s">
        <v>15</v>
      </c>
      <c r="P6" s="939" t="s">
        <v>13</v>
      </c>
      <c r="Q6" s="940"/>
    </row>
    <row r="7" spans="1:17" s="948" customFormat="1" ht="18" customHeight="1" thickBot="1">
      <c r="A7" s="943" t="s">
        <v>4</v>
      </c>
      <c r="B7" s="944">
        <f>SUM(B8:B48)</f>
        <v>8051.084000000003</v>
      </c>
      <c r="C7" s="945">
        <f>SUM(C8:C48)</f>
        <v>8051.084</v>
      </c>
      <c r="D7" s="946">
        <f aca="true" t="shared" si="0" ref="D7:D48">C7+B7</f>
        <v>16102.168000000001</v>
      </c>
      <c r="E7" s="947">
        <f aca="true" t="shared" si="1" ref="E7:E48">D7/$D$7</f>
        <v>1</v>
      </c>
      <c r="F7" s="944">
        <f>SUM(F8:F48)</f>
        <v>10076.234000000006</v>
      </c>
      <c r="G7" s="945">
        <f>SUM(G8:G48)</f>
        <v>10076.234000000002</v>
      </c>
      <c r="H7" s="946">
        <f aca="true" t="shared" si="2" ref="H7:H48">G7+F7</f>
        <v>20152.468000000008</v>
      </c>
      <c r="I7" s="947">
        <f aca="true" t="shared" si="3" ref="I7:I39">(D7/H7-1)</f>
        <v>-0.20098282751273966</v>
      </c>
      <c r="J7" s="944">
        <f>SUM(J8:J48)</f>
        <v>81489.24900000003</v>
      </c>
      <c r="K7" s="945">
        <f>SUM(K8:K48)</f>
        <v>81489.24900000001</v>
      </c>
      <c r="L7" s="946">
        <f aca="true" t="shared" si="4" ref="L7:L48">K7+J7</f>
        <v>162978.49800000002</v>
      </c>
      <c r="M7" s="947">
        <f aca="true" t="shared" si="5" ref="M7:M48">L7/$L$7</f>
        <v>1</v>
      </c>
      <c r="N7" s="944">
        <f>SUM(N8:N48)</f>
        <v>104338.67900000006</v>
      </c>
      <c r="O7" s="945">
        <f>SUM(O8:O48)</f>
        <v>104338.67900000005</v>
      </c>
      <c r="P7" s="946">
        <f aca="true" t="shared" si="6" ref="P7:P48">O7+N7</f>
        <v>208677.35800000012</v>
      </c>
      <c r="Q7" s="947">
        <f aca="true" t="shared" si="7" ref="Q7:Q48">(L7/P7-1)</f>
        <v>-0.21899290099312108</v>
      </c>
    </row>
    <row r="8" spans="1:17" s="953" customFormat="1" ht="18" customHeight="1" thickTop="1">
      <c r="A8" s="949" t="s">
        <v>249</v>
      </c>
      <c r="B8" s="950">
        <v>2900.217</v>
      </c>
      <c r="C8" s="951">
        <v>2872.8149999999996</v>
      </c>
      <c r="D8" s="951">
        <f t="shared" si="0"/>
        <v>5773.031999999999</v>
      </c>
      <c r="E8" s="952">
        <f t="shared" si="1"/>
        <v>0.3585251377330058</v>
      </c>
      <c r="F8" s="950">
        <v>4111.403000000001</v>
      </c>
      <c r="G8" s="951">
        <v>3560.633000000001</v>
      </c>
      <c r="H8" s="951">
        <f t="shared" si="2"/>
        <v>7672.036000000002</v>
      </c>
      <c r="I8" s="952">
        <f t="shared" si="3"/>
        <v>-0.24752282184285923</v>
      </c>
      <c r="J8" s="950">
        <v>29298.152000000016</v>
      </c>
      <c r="K8" s="951">
        <v>29901.345</v>
      </c>
      <c r="L8" s="951">
        <f t="shared" si="4"/>
        <v>59199.49700000002</v>
      </c>
      <c r="M8" s="952">
        <f t="shared" si="5"/>
        <v>0.3632350139832557</v>
      </c>
      <c r="N8" s="950">
        <v>41175.18400000005</v>
      </c>
      <c r="O8" s="951">
        <v>39288.066000000035</v>
      </c>
      <c r="P8" s="951">
        <f t="shared" si="6"/>
        <v>80463.25000000009</v>
      </c>
      <c r="Q8" s="952">
        <f t="shared" si="7"/>
        <v>-0.2642666434676706</v>
      </c>
    </row>
    <row r="9" spans="1:17" s="953" customFormat="1" ht="18" customHeight="1">
      <c r="A9" s="949" t="s">
        <v>253</v>
      </c>
      <c r="B9" s="950">
        <v>715.7280000000002</v>
      </c>
      <c r="C9" s="951">
        <v>671.67</v>
      </c>
      <c r="D9" s="951">
        <f t="shared" si="0"/>
        <v>1387.3980000000001</v>
      </c>
      <c r="E9" s="952">
        <f t="shared" si="1"/>
        <v>0.08616218635900458</v>
      </c>
      <c r="F9" s="950">
        <v>701.0429999999998</v>
      </c>
      <c r="G9" s="951">
        <v>1157.13</v>
      </c>
      <c r="H9" s="951">
        <f t="shared" si="2"/>
        <v>1858.1729999999998</v>
      </c>
      <c r="I9" s="952">
        <f t="shared" si="3"/>
        <v>-0.2533536974221451</v>
      </c>
      <c r="J9" s="950">
        <v>5121.192000000002</v>
      </c>
      <c r="K9" s="951">
        <v>4878.196000000005</v>
      </c>
      <c r="L9" s="951">
        <f t="shared" si="4"/>
        <v>9999.388000000006</v>
      </c>
      <c r="M9" s="952">
        <f t="shared" si="5"/>
        <v>0.061354032112874206</v>
      </c>
      <c r="N9" s="950">
        <v>9204.066000000003</v>
      </c>
      <c r="O9" s="951">
        <v>10866.464999999998</v>
      </c>
      <c r="P9" s="951">
        <f t="shared" si="6"/>
        <v>20070.531000000003</v>
      </c>
      <c r="Q9" s="952">
        <f t="shared" si="7"/>
        <v>-0.501787571041344</v>
      </c>
    </row>
    <row r="10" spans="1:17" s="953" customFormat="1" ht="18" customHeight="1">
      <c r="A10" s="949" t="s">
        <v>251</v>
      </c>
      <c r="B10" s="950">
        <v>657.406</v>
      </c>
      <c r="C10" s="951">
        <v>544.649</v>
      </c>
      <c r="D10" s="951">
        <f t="shared" si="0"/>
        <v>1202.0549999999998</v>
      </c>
      <c r="E10" s="952">
        <f t="shared" si="1"/>
        <v>0.07465174875830384</v>
      </c>
      <c r="F10" s="950">
        <v>716.955</v>
      </c>
      <c r="G10" s="951">
        <v>610.1919999999999</v>
      </c>
      <c r="H10" s="951">
        <f t="shared" si="2"/>
        <v>1327.147</v>
      </c>
      <c r="I10" s="952">
        <f t="shared" si="3"/>
        <v>-0.09425632578757293</v>
      </c>
      <c r="J10" s="950">
        <v>6895.501000000004</v>
      </c>
      <c r="K10" s="951">
        <v>6263.261999999998</v>
      </c>
      <c r="L10" s="951">
        <f t="shared" si="4"/>
        <v>13158.763000000003</v>
      </c>
      <c r="M10" s="952">
        <f t="shared" si="5"/>
        <v>0.08073925800936023</v>
      </c>
      <c r="N10" s="950">
        <v>9270.401999999993</v>
      </c>
      <c r="O10" s="951">
        <v>8221.396000000006</v>
      </c>
      <c r="P10" s="951">
        <f t="shared" si="6"/>
        <v>17491.798</v>
      </c>
      <c r="Q10" s="952">
        <f t="shared" si="7"/>
        <v>-0.247718101935547</v>
      </c>
    </row>
    <row r="11" spans="1:17" s="953" customFormat="1" ht="18" customHeight="1">
      <c r="A11" s="949" t="s">
        <v>250</v>
      </c>
      <c r="B11" s="950">
        <v>545.43</v>
      </c>
      <c r="C11" s="951">
        <v>565.993</v>
      </c>
      <c r="D11" s="951">
        <f t="shared" si="0"/>
        <v>1111.423</v>
      </c>
      <c r="E11" s="952">
        <f t="shared" si="1"/>
        <v>0.06902318992076098</v>
      </c>
      <c r="F11" s="950">
        <v>864.2160000000001</v>
      </c>
      <c r="G11" s="951">
        <v>827.0069999999997</v>
      </c>
      <c r="H11" s="951">
        <f t="shared" si="2"/>
        <v>1691.223</v>
      </c>
      <c r="I11" s="952">
        <f t="shared" si="3"/>
        <v>-0.3428288286050982</v>
      </c>
      <c r="J11" s="950">
        <v>7351.419</v>
      </c>
      <c r="K11" s="951">
        <v>6389.405000000001</v>
      </c>
      <c r="L11" s="951">
        <f t="shared" si="4"/>
        <v>13740.824</v>
      </c>
      <c r="M11" s="952">
        <f t="shared" si="5"/>
        <v>0.08431065550745227</v>
      </c>
      <c r="N11" s="950">
        <v>10638.54100000001</v>
      </c>
      <c r="O11" s="951">
        <v>10079.375999999998</v>
      </c>
      <c r="P11" s="951">
        <f t="shared" si="6"/>
        <v>20717.91700000001</v>
      </c>
      <c r="Q11" s="952">
        <f t="shared" si="7"/>
        <v>-0.3367661430442068</v>
      </c>
    </row>
    <row r="12" spans="1:17" s="953" customFormat="1" ht="18" customHeight="1">
      <c r="A12" s="949" t="s">
        <v>268</v>
      </c>
      <c r="B12" s="950">
        <v>394.831</v>
      </c>
      <c r="C12" s="951">
        <v>278.044</v>
      </c>
      <c r="D12" s="951">
        <f t="shared" si="0"/>
        <v>672.875</v>
      </c>
      <c r="E12" s="952">
        <f t="shared" si="1"/>
        <v>0.041787851176313645</v>
      </c>
      <c r="F12" s="950">
        <v>595.52</v>
      </c>
      <c r="G12" s="951">
        <v>344.97100000000006</v>
      </c>
      <c r="H12" s="951">
        <f t="shared" si="2"/>
        <v>940.491</v>
      </c>
      <c r="I12" s="952">
        <f t="shared" si="3"/>
        <v>-0.2845492407689175</v>
      </c>
      <c r="J12" s="950">
        <v>5706.567999999998</v>
      </c>
      <c r="K12" s="951">
        <v>3285.3190000000013</v>
      </c>
      <c r="L12" s="951">
        <f t="shared" si="4"/>
        <v>8991.886999999999</v>
      </c>
      <c r="M12" s="952">
        <f t="shared" si="5"/>
        <v>0.055172228915743214</v>
      </c>
      <c r="N12" s="950">
        <v>5810.492</v>
      </c>
      <c r="O12" s="951">
        <v>3996.3669999999993</v>
      </c>
      <c r="P12" s="951">
        <f t="shared" si="6"/>
        <v>9806.859</v>
      </c>
      <c r="Q12" s="952">
        <f t="shared" si="7"/>
        <v>-0.0831022450715363</v>
      </c>
    </row>
    <row r="13" spans="1:17" s="953" customFormat="1" ht="18" customHeight="1">
      <c r="A13" s="949" t="s">
        <v>291</v>
      </c>
      <c r="B13" s="950">
        <v>64.796</v>
      </c>
      <c r="C13" s="951">
        <v>557.315</v>
      </c>
      <c r="D13" s="951">
        <f t="shared" si="0"/>
        <v>622.1110000000001</v>
      </c>
      <c r="E13" s="952">
        <f t="shared" si="1"/>
        <v>0.03863523222462963</v>
      </c>
      <c r="F13" s="950">
        <v>42.026</v>
      </c>
      <c r="G13" s="951">
        <v>226.155</v>
      </c>
      <c r="H13" s="951">
        <f t="shared" si="2"/>
        <v>268.181</v>
      </c>
      <c r="I13" s="952">
        <f t="shared" si="3"/>
        <v>1.3197430093854527</v>
      </c>
      <c r="J13" s="950">
        <v>575.5069999999997</v>
      </c>
      <c r="K13" s="951">
        <v>3494.3960000000006</v>
      </c>
      <c r="L13" s="951">
        <f t="shared" si="4"/>
        <v>4069.9030000000002</v>
      </c>
      <c r="M13" s="952">
        <f t="shared" si="5"/>
        <v>0.024972024223710785</v>
      </c>
      <c r="N13" s="950">
        <v>383.2940000000001</v>
      </c>
      <c r="O13" s="951">
        <v>2140.711999999999</v>
      </c>
      <c r="P13" s="951">
        <f t="shared" si="6"/>
        <v>2524.0059999999994</v>
      </c>
      <c r="Q13" s="952">
        <f t="shared" si="7"/>
        <v>0.6124775456159777</v>
      </c>
    </row>
    <row r="14" spans="1:17" s="953" customFormat="1" ht="18" customHeight="1">
      <c r="A14" s="949" t="s">
        <v>252</v>
      </c>
      <c r="B14" s="950">
        <v>353.314</v>
      </c>
      <c r="C14" s="951">
        <v>254.86699999999996</v>
      </c>
      <c r="D14" s="951">
        <f t="shared" si="0"/>
        <v>608.181</v>
      </c>
      <c r="E14" s="952">
        <f t="shared" si="1"/>
        <v>0.03777013132641518</v>
      </c>
      <c r="F14" s="950">
        <v>362.02</v>
      </c>
      <c r="G14" s="951">
        <v>344.37399999999997</v>
      </c>
      <c r="H14" s="951">
        <f t="shared" si="2"/>
        <v>706.394</v>
      </c>
      <c r="I14" s="952">
        <f t="shared" si="3"/>
        <v>-0.13903430663340854</v>
      </c>
      <c r="J14" s="950">
        <v>3364.043</v>
      </c>
      <c r="K14" s="951">
        <v>2770.673000000001</v>
      </c>
      <c r="L14" s="951">
        <f t="shared" si="4"/>
        <v>6134.716000000001</v>
      </c>
      <c r="M14" s="952">
        <f t="shared" si="5"/>
        <v>0.03764125989184169</v>
      </c>
      <c r="N14" s="950">
        <v>3945.593</v>
      </c>
      <c r="O14" s="951">
        <v>3348.3319999999967</v>
      </c>
      <c r="P14" s="951">
        <f t="shared" si="6"/>
        <v>7293.9249999999965</v>
      </c>
      <c r="Q14" s="952">
        <f t="shared" si="7"/>
        <v>-0.15892801200999407</v>
      </c>
    </row>
    <row r="15" spans="1:17" s="953" customFormat="1" ht="18" customHeight="1">
      <c r="A15" s="949" t="s">
        <v>288</v>
      </c>
      <c r="B15" s="950">
        <v>474.84899999999993</v>
      </c>
      <c r="C15" s="951">
        <v>127.08</v>
      </c>
      <c r="D15" s="951">
        <f t="shared" si="0"/>
        <v>601.929</v>
      </c>
      <c r="E15" s="952">
        <f t="shared" si="1"/>
        <v>0.03738186062895381</v>
      </c>
      <c r="F15" s="950">
        <v>187.001</v>
      </c>
      <c r="G15" s="951">
        <v>58.17</v>
      </c>
      <c r="H15" s="951">
        <f t="shared" si="2"/>
        <v>245.171</v>
      </c>
      <c r="I15" s="952">
        <f t="shared" si="3"/>
        <v>1.4551394740813555</v>
      </c>
      <c r="J15" s="950">
        <v>3031.8080000000004</v>
      </c>
      <c r="K15" s="951">
        <v>1005.94</v>
      </c>
      <c r="L15" s="951">
        <f t="shared" si="4"/>
        <v>4037.7480000000005</v>
      </c>
      <c r="M15" s="952">
        <f t="shared" si="5"/>
        <v>0.024774728258938797</v>
      </c>
      <c r="N15" s="950">
        <v>1206.565</v>
      </c>
      <c r="O15" s="951">
        <v>655.4330000000003</v>
      </c>
      <c r="P15" s="951">
        <f t="shared" si="6"/>
        <v>1861.9980000000005</v>
      </c>
      <c r="Q15" s="952">
        <f t="shared" si="7"/>
        <v>1.1685028662759032</v>
      </c>
    </row>
    <row r="16" spans="1:17" s="953" customFormat="1" ht="18" customHeight="1">
      <c r="A16" s="949" t="s">
        <v>267</v>
      </c>
      <c r="B16" s="950">
        <v>317.856</v>
      </c>
      <c r="C16" s="951">
        <v>247.985</v>
      </c>
      <c r="D16" s="951">
        <f t="shared" si="0"/>
        <v>565.841</v>
      </c>
      <c r="E16" s="952">
        <f t="shared" si="1"/>
        <v>0.03514067174060039</v>
      </c>
      <c r="F16" s="950">
        <v>167.58600000000004</v>
      </c>
      <c r="G16" s="951">
        <v>216.74699999999999</v>
      </c>
      <c r="H16" s="951">
        <f t="shared" si="2"/>
        <v>384.333</v>
      </c>
      <c r="I16" s="952">
        <f t="shared" si="3"/>
        <v>0.4722675388270068</v>
      </c>
      <c r="J16" s="950">
        <v>1977.79</v>
      </c>
      <c r="K16" s="951">
        <v>1829.5389999999986</v>
      </c>
      <c r="L16" s="951">
        <f t="shared" si="4"/>
        <v>3807.328999999999</v>
      </c>
      <c r="M16" s="952">
        <f t="shared" si="5"/>
        <v>0.023360928261837326</v>
      </c>
      <c r="N16" s="950">
        <v>2507.74</v>
      </c>
      <c r="O16" s="951">
        <v>2325.9440000000004</v>
      </c>
      <c r="P16" s="951">
        <f t="shared" si="6"/>
        <v>4833.684</v>
      </c>
      <c r="Q16" s="952">
        <f t="shared" si="7"/>
        <v>-0.21233390515391604</v>
      </c>
    </row>
    <row r="17" spans="1:17" s="953" customFormat="1" ht="18" customHeight="1">
      <c r="A17" s="949" t="s">
        <v>255</v>
      </c>
      <c r="B17" s="950">
        <v>184.55200000000002</v>
      </c>
      <c r="C17" s="951">
        <v>113.15599999999999</v>
      </c>
      <c r="D17" s="951">
        <f t="shared" si="0"/>
        <v>297.708</v>
      </c>
      <c r="E17" s="952">
        <f t="shared" si="1"/>
        <v>0.018488690467022825</v>
      </c>
      <c r="F17" s="950">
        <v>224.07</v>
      </c>
      <c r="G17" s="951">
        <v>147.40900000000002</v>
      </c>
      <c r="H17" s="951">
        <f t="shared" si="2"/>
        <v>371.47900000000004</v>
      </c>
      <c r="I17" s="952">
        <f t="shared" si="3"/>
        <v>-0.19858726872851495</v>
      </c>
      <c r="J17" s="950">
        <v>1921.9139999999998</v>
      </c>
      <c r="K17" s="951">
        <v>1218.847</v>
      </c>
      <c r="L17" s="951">
        <f t="shared" si="4"/>
        <v>3140.7609999999995</v>
      </c>
      <c r="M17" s="952">
        <f t="shared" si="5"/>
        <v>0.019271014511374373</v>
      </c>
      <c r="N17" s="950">
        <v>2149.385</v>
      </c>
      <c r="O17" s="951">
        <v>1499.5569999999998</v>
      </c>
      <c r="P17" s="951">
        <f t="shared" si="6"/>
        <v>3648.942</v>
      </c>
      <c r="Q17" s="952">
        <f t="shared" si="7"/>
        <v>-0.13926803988663028</v>
      </c>
    </row>
    <row r="18" spans="1:17" s="953" customFormat="1" ht="18" customHeight="1">
      <c r="A18" s="949" t="s">
        <v>274</v>
      </c>
      <c r="B18" s="950">
        <v>130.05700000000002</v>
      </c>
      <c r="C18" s="951">
        <v>149.34100000000004</v>
      </c>
      <c r="D18" s="951">
        <f t="shared" si="0"/>
        <v>279.398</v>
      </c>
      <c r="E18" s="952">
        <f t="shared" si="1"/>
        <v>0.017351576508206845</v>
      </c>
      <c r="F18" s="950">
        <v>170.49700000000004</v>
      </c>
      <c r="G18" s="951">
        <v>88.617</v>
      </c>
      <c r="H18" s="951">
        <f t="shared" si="2"/>
        <v>259.11400000000003</v>
      </c>
      <c r="I18" s="952">
        <f t="shared" si="3"/>
        <v>0.07828214608241924</v>
      </c>
      <c r="J18" s="950">
        <v>1576.491999999999</v>
      </c>
      <c r="K18" s="951">
        <v>1215.6879999999992</v>
      </c>
      <c r="L18" s="951">
        <f t="shared" si="4"/>
        <v>2792.1799999999985</v>
      </c>
      <c r="M18" s="952">
        <f t="shared" si="5"/>
        <v>0.01713219862904859</v>
      </c>
      <c r="N18" s="950">
        <v>2098.1409999999996</v>
      </c>
      <c r="O18" s="951">
        <v>1230.2569999999992</v>
      </c>
      <c r="P18" s="951">
        <f t="shared" si="6"/>
        <v>3328.397999999999</v>
      </c>
      <c r="Q18" s="952">
        <f t="shared" si="7"/>
        <v>-0.16110393047946803</v>
      </c>
    </row>
    <row r="19" spans="1:17" s="953" customFormat="1" ht="18" customHeight="1">
      <c r="A19" s="949" t="s">
        <v>297</v>
      </c>
      <c r="B19" s="950">
        <v>87.47</v>
      </c>
      <c r="C19" s="951">
        <v>191.52</v>
      </c>
      <c r="D19" s="951">
        <f t="shared" si="0"/>
        <v>278.99</v>
      </c>
      <c r="E19" s="952">
        <f t="shared" si="1"/>
        <v>0.017326238305301497</v>
      </c>
      <c r="F19" s="950">
        <v>77.68</v>
      </c>
      <c r="G19" s="951">
        <v>169.52</v>
      </c>
      <c r="H19" s="951">
        <f t="shared" si="2"/>
        <v>247.20000000000002</v>
      </c>
      <c r="I19" s="952">
        <f t="shared" si="3"/>
        <v>0.1286003236245954</v>
      </c>
      <c r="J19" s="950">
        <v>917.2390000000001</v>
      </c>
      <c r="K19" s="951">
        <v>1790.969</v>
      </c>
      <c r="L19" s="951">
        <f t="shared" si="4"/>
        <v>2708.208</v>
      </c>
      <c r="M19" s="952">
        <f t="shared" si="5"/>
        <v>0.016616965018293392</v>
      </c>
      <c r="N19" s="950">
        <v>536.0669999999999</v>
      </c>
      <c r="O19" s="951">
        <v>1131.61</v>
      </c>
      <c r="P19" s="951">
        <f t="shared" si="6"/>
        <v>1667.6769999999997</v>
      </c>
      <c r="Q19" s="952">
        <f t="shared" si="7"/>
        <v>0.6239403673493131</v>
      </c>
    </row>
    <row r="20" spans="1:17" s="953" customFormat="1" ht="18" customHeight="1">
      <c r="A20" s="949" t="s">
        <v>256</v>
      </c>
      <c r="B20" s="950">
        <v>104.614</v>
      </c>
      <c r="C20" s="951">
        <v>169.68900000000002</v>
      </c>
      <c r="D20" s="951">
        <f t="shared" si="0"/>
        <v>274.303</v>
      </c>
      <c r="E20" s="952">
        <f t="shared" si="1"/>
        <v>0.017035159489082463</v>
      </c>
      <c r="F20" s="950">
        <v>132.49099999999999</v>
      </c>
      <c r="G20" s="951">
        <v>259.005</v>
      </c>
      <c r="H20" s="951">
        <f t="shared" si="2"/>
        <v>391.496</v>
      </c>
      <c r="I20" s="952">
        <f t="shared" si="3"/>
        <v>-0.29934660890532727</v>
      </c>
      <c r="J20" s="950">
        <v>1492.1260000000002</v>
      </c>
      <c r="K20" s="951">
        <v>2932.3459999999995</v>
      </c>
      <c r="L20" s="951">
        <f t="shared" si="4"/>
        <v>4424.472</v>
      </c>
      <c r="M20" s="952">
        <f t="shared" si="5"/>
        <v>0.02714758114901758</v>
      </c>
      <c r="N20" s="950">
        <v>1259.3229999999996</v>
      </c>
      <c r="O20" s="951">
        <v>2511.283</v>
      </c>
      <c r="P20" s="951">
        <f t="shared" si="6"/>
        <v>3770.6059999999998</v>
      </c>
      <c r="Q20" s="952">
        <f t="shared" si="7"/>
        <v>0.1734113826796011</v>
      </c>
    </row>
    <row r="21" spans="1:17" s="953" customFormat="1" ht="18" customHeight="1">
      <c r="A21" s="949" t="s">
        <v>298</v>
      </c>
      <c r="B21" s="950">
        <v>158.1</v>
      </c>
      <c r="C21" s="951">
        <v>89.57</v>
      </c>
      <c r="D21" s="951">
        <f t="shared" si="0"/>
        <v>247.67</v>
      </c>
      <c r="E21" s="952">
        <f t="shared" si="1"/>
        <v>0.015381158611685083</v>
      </c>
      <c r="F21" s="950">
        <v>141</v>
      </c>
      <c r="G21" s="951">
        <v>78.39</v>
      </c>
      <c r="H21" s="951">
        <f t="shared" si="2"/>
        <v>219.39</v>
      </c>
      <c r="I21" s="952">
        <f t="shared" si="3"/>
        <v>0.1289028670404302</v>
      </c>
      <c r="J21" s="950">
        <v>1467.02</v>
      </c>
      <c r="K21" s="951">
        <v>1096.2669999999998</v>
      </c>
      <c r="L21" s="951">
        <f t="shared" si="4"/>
        <v>2563.287</v>
      </c>
      <c r="M21" s="952">
        <f t="shared" si="5"/>
        <v>0.0157277618302753</v>
      </c>
      <c r="N21" s="950">
        <v>1237.78</v>
      </c>
      <c r="O21" s="951">
        <v>805.1079999999998</v>
      </c>
      <c r="P21" s="951">
        <f t="shared" si="6"/>
        <v>2042.888</v>
      </c>
      <c r="Q21" s="952">
        <f t="shared" si="7"/>
        <v>0.25473692145629134</v>
      </c>
    </row>
    <row r="22" spans="1:17" s="953" customFormat="1" ht="18" customHeight="1">
      <c r="A22" s="949" t="s">
        <v>273</v>
      </c>
      <c r="B22" s="950">
        <v>66.607</v>
      </c>
      <c r="C22" s="951">
        <v>126.44699999999999</v>
      </c>
      <c r="D22" s="951">
        <f t="shared" si="0"/>
        <v>193.05399999999997</v>
      </c>
      <c r="E22" s="952">
        <f t="shared" si="1"/>
        <v>0.011989317214924099</v>
      </c>
      <c r="F22" s="950">
        <v>166.38800000000003</v>
      </c>
      <c r="G22" s="951">
        <v>227.289</v>
      </c>
      <c r="H22" s="951">
        <f t="shared" si="2"/>
        <v>393.677</v>
      </c>
      <c r="I22" s="952">
        <f t="shared" si="3"/>
        <v>-0.5096132108301985</v>
      </c>
      <c r="J22" s="950">
        <v>1015.7570000000001</v>
      </c>
      <c r="K22" s="951">
        <v>1542.64</v>
      </c>
      <c r="L22" s="951">
        <f t="shared" si="4"/>
        <v>2558.397</v>
      </c>
      <c r="M22" s="952">
        <f t="shared" si="5"/>
        <v>0.01569775787232988</v>
      </c>
      <c r="N22" s="950">
        <v>1295.885</v>
      </c>
      <c r="O22" s="951">
        <v>1865.6060000000002</v>
      </c>
      <c r="P22" s="951">
        <f t="shared" si="6"/>
        <v>3161.491</v>
      </c>
      <c r="Q22" s="952">
        <f t="shared" si="7"/>
        <v>-0.19076252312595543</v>
      </c>
    </row>
    <row r="23" spans="1:17" s="953" customFormat="1" ht="18" customHeight="1">
      <c r="A23" s="949" t="s">
        <v>284</v>
      </c>
      <c r="B23" s="950">
        <v>69.071</v>
      </c>
      <c r="C23" s="951">
        <v>107.881</v>
      </c>
      <c r="D23" s="951">
        <f t="shared" si="0"/>
        <v>176.952</v>
      </c>
      <c r="E23" s="952">
        <f t="shared" si="1"/>
        <v>0.010989327648301768</v>
      </c>
      <c r="F23" s="950">
        <v>1.5910000000000002</v>
      </c>
      <c r="G23" s="951">
        <v>2.885</v>
      </c>
      <c r="H23" s="951">
        <f t="shared" si="2"/>
        <v>4.476</v>
      </c>
      <c r="I23" s="952">
        <f t="shared" si="3"/>
        <v>38.533512064343164</v>
      </c>
      <c r="J23" s="950">
        <v>319.95799999999997</v>
      </c>
      <c r="K23" s="951">
        <v>557.96</v>
      </c>
      <c r="L23" s="951">
        <f t="shared" si="4"/>
        <v>877.918</v>
      </c>
      <c r="M23" s="952">
        <f t="shared" si="5"/>
        <v>0.005386710583134714</v>
      </c>
      <c r="N23" s="950">
        <v>13.176</v>
      </c>
      <c r="O23" s="951">
        <v>55.679000000000016</v>
      </c>
      <c r="P23" s="951">
        <f t="shared" si="6"/>
        <v>68.85500000000002</v>
      </c>
      <c r="Q23" s="952">
        <f t="shared" si="7"/>
        <v>11.750243264831889</v>
      </c>
    </row>
    <row r="24" spans="1:17" s="953" customFormat="1" ht="18" customHeight="1">
      <c r="A24" s="949" t="s">
        <v>259</v>
      </c>
      <c r="B24" s="950">
        <v>99.00699999999999</v>
      </c>
      <c r="C24" s="951">
        <v>34.708999999999996</v>
      </c>
      <c r="D24" s="951">
        <f t="shared" si="0"/>
        <v>133.71599999999998</v>
      </c>
      <c r="E24" s="952">
        <f t="shared" si="1"/>
        <v>0.008304223381596811</v>
      </c>
      <c r="F24" s="950">
        <v>101.18400000000001</v>
      </c>
      <c r="G24" s="951">
        <v>37.306</v>
      </c>
      <c r="H24" s="951">
        <f t="shared" si="2"/>
        <v>138.49</v>
      </c>
      <c r="I24" s="952">
        <f t="shared" si="3"/>
        <v>-0.03447180301826869</v>
      </c>
      <c r="J24" s="950">
        <v>834.6479999999996</v>
      </c>
      <c r="K24" s="951">
        <v>367.16800000000006</v>
      </c>
      <c r="L24" s="951">
        <f t="shared" si="4"/>
        <v>1201.8159999999996</v>
      </c>
      <c r="M24" s="952">
        <f t="shared" si="5"/>
        <v>0.007374077039291401</v>
      </c>
      <c r="N24" s="950">
        <v>935.9919999999995</v>
      </c>
      <c r="O24" s="951">
        <v>459.2429999999997</v>
      </c>
      <c r="P24" s="951">
        <f t="shared" si="6"/>
        <v>1395.2349999999992</v>
      </c>
      <c r="Q24" s="952">
        <f t="shared" si="7"/>
        <v>-0.13862825975552484</v>
      </c>
    </row>
    <row r="25" spans="1:17" s="953" customFormat="1" ht="18" customHeight="1">
      <c r="A25" s="949" t="s">
        <v>260</v>
      </c>
      <c r="B25" s="950">
        <v>60.199</v>
      </c>
      <c r="C25" s="951">
        <v>55.983999999999995</v>
      </c>
      <c r="D25" s="951">
        <f t="shared" si="0"/>
        <v>116.18299999999999</v>
      </c>
      <c r="E25" s="952">
        <f t="shared" si="1"/>
        <v>0.0072153637944902815</v>
      </c>
      <c r="F25" s="950">
        <v>116.144</v>
      </c>
      <c r="G25" s="951">
        <v>110.225</v>
      </c>
      <c r="H25" s="951">
        <f t="shared" si="2"/>
        <v>226.369</v>
      </c>
      <c r="I25" s="952">
        <f t="shared" si="3"/>
        <v>-0.48675392832057396</v>
      </c>
      <c r="J25" s="950">
        <v>656.3940000000001</v>
      </c>
      <c r="K25" s="951">
        <v>604.9759999999999</v>
      </c>
      <c r="L25" s="951">
        <f t="shared" si="4"/>
        <v>1261.37</v>
      </c>
      <c r="M25" s="952">
        <f t="shared" si="5"/>
        <v>0.007739487205238569</v>
      </c>
      <c r="N25" s="950">
        <v>767.3539999999996</v>
      </c>
      <c r="O25" s="951">
        <v>840.5540000000001</v>
      </c>
      <c r="P25" s="951">
        <f t="shared" si="6"/>
        <v>1607.9079999999997</v>
      </c>
      <c r="Q25" s="952">
        <f t="shared" si="7"/>
        <v>-0.21552103727327676</v>
      </c>
    </row>
    <row r="26" spans="1:17" s="953" customFormat="1" ht="18" customHeight="1">
      <c r="A26" s="949" t="s">
        <v>299</v>
      </c>
      <c r="B26" s="950">
        <v>50.6</v>
      </c>
      <c r="C26" s="951">
        <v>65.2</v>
      </c>
      <c r="D26" s="951">
        <f t="shared" si="0"/>
        <v>115.80000000000001</v>
      </c>
      <c r="E26" s="952">
        <f t="shared" si="1"/>
        <v>0.007191578177547272</v>
      </c>
      <c r="F26" s="950">
        <v>25.2</v>
      </c>
      <c r="G26" s="951">
        <v>68.1</v>
      </c>
      <c r="H26" s="951">
        <f t="shared" si="2"/>
        <v>93.3</v>
      </c>
      <c r="I26" s="952">
        <f t="shared" si="3"/>
        <v>0.24115755627009672</v>
      </c>
      <c r="J26" s="950">
        <v>764.2</v>
      </c>
      <c r="K26" s="951">
        <v>963.2</v>
      </c>
      <c r="L26" s="951">
        <f t="shared" si="4"/>
        <v>1727.4</v>
      </c>
      <c r="M26" s="952">
        <f t="shared" si="5"/>
        <v>0.010598944162560634</v>
      </c>
      <c r="N26" s="950">
        <v>846.2980000000001</v>
      </c>
      <c r="O26" s="951">
        <v>1434.472</v>
      </c>
      <c r="P26" s="951">
        <f t="shared" si="6"/>
        <v>2280.77</v>
      </c>
      <c r="Q26" s="952">
        <f t="shared" si="7"/>
        <v>-0.2426242014758173</v>
      </c>
    </row>
    <row r="27" spans="1:17" s="953" customFormat="1" ht="18" customHeight="1">
      <c r="A27" s="949" t="s">
        <v>257</v>
      </c>
      <c r="B27" s="950">
        <v>65.798</v>
      </c>
      <c r="C27" s="951">
        <v>37.304</v>
      </c>
      <c r="D27" s="951">
        <f t="shared" si="0"/>
        <v>103.102</v>
      </c>
      <c r="E27" s="952">
        <f t="shared" si="1"/>
        <v>0.006402988715556812</v>
      </c>
      <c r="F27" s="950">
        <v>37.867000000000004</v>
      </c>
      <c r="G27" s="951">
        <v>55.055</v>
      </c>
      <c r="H27" s="951">
        <f t="shared" si="2"/>
        <v>92.922</v>
      </c>
      <c r="I27" s="952">
        <f t="shared" si="3"/>
        <v>0.10955424980090833</v>
      </c>
      <c r="J27" s="950">
        <v>437.8769999999999</v>
      </c>
      <c r="K27" s="951">
        <v>507.25</v>
      </c>
      <c r="L27" s="951">
        <f t="shared" si="4"/>
        <v>945.127</v>
      </c>
      <c r="M27" s="952">
        <f t="shared" si="5"/>
        <v>0.005799090135190716</v>
      </c>
      <c r="N27" s="950">
        <v>424.31700000000006</v>
      </c>
      <c r="O27" s="951">
        <v>511.379</v>
      </c>
      <c r="P27" s="951">
        <f t="shared" si="6"/>
        <v>935.6960000000001</v>
      </c>
      <c r="Q27" s="952">
        <f t="shared" si="7"/>
        <v>0.010079128263880355</v>
      </c>
    </row>
    <row r="28" spans="1:17" s="953" customFormat="1" ht="18" customHeight="1">
      <c r="A28" s="949" t="s">
        <v>270</v>
      </c>
      <c r="B28" s="950">
        <v>39.55</v>
      </c>
      <c r="C28" s="951">
        <v>54.685</v>
      </c>
      <c r="D28" s="951">
        <f t="shared" si="0"/>
        <v>94.235</v>
      </c>
      <c r="E28" s="952">
        <f t="shared" si="1"/>
        <v>0.005852317526434949</v>
      </c>
      <c r="F28" s="950">
        <v>2.272</v>
      </c>
      <c r="G28" s="951">
        <v>16.931</v>
      </c>
      <c r="H28" s="951">
        <f t="shared" si="2"/>
        <v>19.203</v>
      </c>
      <c r="I28" s="952">
        <f t="shared" si="3"/>
        <v>3.907306150080717</v>
      </c>
      <c r="J28" s="950">
        <v>246.52700000000004</v>
      </c>
      <c r="K28" s="951">
        <v>418.01099999999997</v>
      </c>
      <c r="L28" s="951">
        <f t="shared" si="4"/>
        <v>664.538</v>
      </c>
      <c r="M28" s="952">
        <f t="shared" si="5"/>
        <v>0.004077458119659441</v>
      </c>
      <c r="N28" s="950">
        <v>187.403</v>
      </c>
      <c r="O28" s="951">
        <v>327.593</v>
      </c>
      <c r="P28" s="951">
        <f t="shared" si="6"/>
        <v>514.996</v>
      </c>
      <c r="Q28" s="952">
        <f t="shared" si="7"/>
        <v>0.2903750708743369</v>
      </c>
    </row>
    <row r="29" spans="1:17" s="953" customFormat="1" ht="18" customHeight="1">
      <c r="A29" s="949" t="s">
        <v>265</v>
      </c>
      <c r="B29" s="950">
        <v>26.385</v>
      </c>
      <c r="C29" s="951">
        <v>63.661</v>
      </c>
      <c r="D29" s="951">
        <f t="shared" si="0"/>
        <v>90.046</v>
      </c>
      <c r="E29" s="952">
        <f t="shared" si="1"/>
        <v>0.005592166222585679</v>
      </c>
      <c r="F29" s="950">
        <v>49.74400000000001</v>
      </c>
      <c r="G29" s="951">
        <v>98.345</v>
      </c>
      <c r="H29" s="951">
        <f t="shared" si="2"/>
        <v>148.089</v>
      </c>
      <c r="I29" s="952">
        <f t="shared" si="3"/>
        <v>-0.39194673473384245</v>
      </c>
      <c r="J29" s="950">
        <v>381.79600000000016</v>
      </c>
      <c r="K29" s="951">
        <v>888.6890000000002</v>
      </c>
      <c r="L29" s="951">
        <f t="shared" si="4"/>
        <v>1270.4850000000004</v>
      </c>
      <c r="M29" s="952">
        <f t="shared" si="5"/>
        <v>0.007795414828279987</v>
      </c>
      <c r="N29" s="950">
        <v>427.15600000000035</v>
      </c>
      <c r="O29" s="951">
        <v>856.5769999999999</v>
      </c>
      <c r="P29" s="951">
        <f t="shared" si="6"/>
        <v>1283.7330000000002</v>
      </c>
      <c r="Q29" s="952">
        <f t="shared" si="7"/>
        <v>-0.010319902970477357</v>
      </c>
    </row>
    <row r="30" spans="1:17" s="953" customFormat="1" ht="18" customHeight="1">
      <c r="A30" s="949" t="s">
        <v>300</v>
      </c>
      <c r="B30" s="950">
        <v>30.71</v>
      </c>
      <c r="C30" s="951">
        <v>50.999</v>
      </c>
      <c r="D30" s="951">
        <f t="shared" si="0"/>
        <v>81.709</v>
      </c>
      <c r="E30" s="952">
        <f t="shared" si="1"/>
        <v>0.005074409855865371</v>
      </c>
      <c r="F30" s="950">
        <v>275.624</v>
      </c>
      <c r="G30" s="951">
        <v>321.212</v>
      </c>
      <c r="H30" s="951">
        <f t="shared" si="2"/>
        <v>596.836</v>
      </c>
      <c r="I30" s="952">
        <f t="shared" si="3"/>
        <v>-0.8630963949895784</v>
      </c>
      <c r="J30" s="950">
        <v>30.71</v>
      </c>
      <c r="K30" s="951">
        <v>51.056000000000004</v>
      </c>
      <c r="L30" s="951">
        <f t="shared" si="4"/>
        <v>81.766</v>
      </c>
      <c r="M30" s="952">
        <f t="shared" si="5"/>
        <v>0.0005016980828968003</v>
      </c>
      <c r="N30" s="950">
        <v>333.602</v>
      </c>
      <c r="O30" s="951">
        <v>668.8919999999999</v>
      </c>
      <c r="P30" s="951">
        <f t="shared" si="6"/>
        <v>1002.4939999999999</v>
      </c>
      <c r="Q30" s="952">
        <f t="shared" si="7"/>
        <v>-0.9184374170817979</v>
      </c>
    </row>
    <row r="31" spans="1:17" s="953" customFormat="1" ht="18" customHeight="1">
      <c r="A31" s="949" t="s">
        <v>254</v>
      </c>
      <c r="B31" s="950">
        <v>43.74100000000001</v>
      </c>
      <c r="C31" s="951">
        <v>36.376000000000005</v>
      </c>
      <c r="D31" s="951">
        <f t="shared" si="0"/>
        <v>80.11700000000002</v>
      </c>
      <c r="E31" s="952">
        <f t="shared" si="1"/>
        <v>0.004975541181783721</v>
      </c>
      <c r="F31" s="950">
        <v>125.08700000000002</v>
      </c>
      <c r="G31" s="951">
        <v>101.025</v>
      </c>
      <c r="H31" s="951">
        <f t="shared" si="2"/>
        <v>226.11200000000002</v>
      </c>
      <c r="I31" s="952">
        <f t="shared" si="3"/>
        <v>-0.6456755943956977</v>
      </c>
      <c r="J31" s="950">
        <v>599.3679999999999</v>
      </c>
      <c r="K31" s="951">
        <v>522.4090000000001</v>
      </c>
      <c r="L31" s="951">
        <f t="shared" si="4"/>
        <v>1121.777</v>
      </c>
      <c r="M31" s="952">
        <f t="shared" si="5"/>
        <v>0.006882975446245675</v>
      </c>
      <c r="N31" s="950">
        <v>1121.0879999999997</v>
      </c>
      <c r="O31" s="951">
        <v>913.9709999999997</v>
      </c>
      <c r="P31" s="951">
        <f t="shared" si="6"/>
        <v>2035.0589999999993</v>
      </c>
      <c r="Q31" s="952">
        <f t="shared" si="7"/>
        <v>-0.44877421244298055</v>
      </c>
    </row>
    <row r="32" spans="1:17" s="953" customFormat="1" ht="18" customHeight="1">
      <c r="A32" s="949" t="s">
        <v>258</v>
      </c>
      <c r="B32" s="950">
        <v>33.84</v>
      </c>
      <c r="C32" s="951">
        <v>40.853</v>
      </c>
      <c r="D32" s="951">
        <f t="shared" si="0"/>
        <v>74.69300000000001</v>
      </c>
      <c r="E32" s="952">
        <f t="shared" si="1"/>
        <v>0.004638692131394978</v>
      </c>
      <c r="F32" s="950">
        <v>76.751</v>
      </c>
      <c r="G32" s="951">
        <v>108.31599999999999</v>
      </c>
      <c r="H32" s="951">
        <f t="shared" si="2"/>
        <v>185.067</v>
      </c>
      <c r="I32" s="952">
        <f t="shared" si="3"/>
        <v>-0.5964002226220774</v>
      </c>
      <c r="J32" s="950">
        <v>441.5769999999998</v>
      </c>
      <c r="K32" s="951">
        <v>700.9769999999999</v>
      </c>
      <c r="L32" s="951">
        <f t="shared" si="4"/>
        <v>1142.5539999999996</v>
      </c>
      <c r="M32" s="952">
        <f t="shared" si="5"/>
        <v>0.00701045852073075</v>
      </c>
      <c r="N32" s="950">
        <v>410.57099999999997</v>
      </c>
      <c r="O32" s="951">
        <v>730.86</v>
      </c>
      <c r="P32" s="951">
        <f t="shared" si="6"/>
        <v>1141.431</v>
      </c>
      <c r="Q32" s="952">
        <f t="shared" si="7"/>
        <v>0.0009838527252190588</v>
      </c>
    </row>
    <row r="33" spans="1:17" s="953" customFormat="1" ht="18" customHeight="1">
      <c r="A33" s="949" t="s">
        <v>281</v>
      </c>
      <c r="B33" s="950">
        <v>34.979</v>
      </c>
      <c r="C33" s="951">
        <v>36.505</v>
      </c>
      <c r="D33" s="951">
        <f t="shared" si="0"/>
        <v>71.48400000000001</v>
      </c>
      <c r="E33" s="952">
        <f t="shared" si="1"/>
        <v>0.0044394021972693366</v>
      </c>
      <c r="F33" s="950">
        <v>36.866</v>
      </c>
      <c r="G33" s="951">
        <v>74.73100000000001</v>
      </c>
      <c r="H33" s="951">
        <f t="shared" si="2"/>
        <v>111.59700000000001</v>
      </c>
      <c r="I33" s="952">
        <f t="shared" si="3"/>
        <v>-0.35944514637490255</v>
      </c>
      <c r="J33" s="950">
        <v>439.60100000000006</v>
      </c>
      <c r="K33" s="951">
        <v>606.2</v>
      </c>
      <c r="L33" s="951">
        <f t="shared" si="4"/>
        <v>1045.8010000000002</v>
      </c>
      <c r="M33" s="952">
        <f t="shared" si="5"/>
        <v>0.006416803522143148</v>
      </c>
      <c r="N33" s="950">
        <v>541.015</v>
      </c>
      <c r="O33" s="951">
        <v>820.3919999999997</v>
      </c>
      <c r="P33" s="951">
        <f t="shared" si="6"/>
        <v>1361.4069999999997</v>
      </c>
      <c r="Q33" s="952">
        <f t="shared" si="7"/>
        <v>-0.23182340034978488</v>
      </c>
    </row>
    <row r="34" spans="1:17" s="953" customFormat="1" ht="18" customHeight="1">
      <c r="A34" s="949" t="s">
        <v>301</v>
      </c>
      <c r="B34" s="950">
        <v>32.14</v>
      </c>
      <c r="C34" s="951">
        <v>34.4</v>
      </c>
      <c r="D34" s="951">
        <f t="shared" si="0"/>
        <v>66.53999999999999</v>
      </c>
      <c r="E34" s="952">
        <f t="shared" si="1"/>
        <v>0.004132362797357473</v>
      </c>
      <c r="F34" s="950">
        <v>3.27</v>
      </c>
      <c r="G34" s="951">
        <v>22.86</v>
      </c>
      <c r="H34" s="951">
        <f t="shared" si="2"/>
        <v>26.13</v>
      </c>
      <c r="I34" s="952">
        <f t="shared" si="3"/>
        <v>1.546498277841561</v>
      </c>
      <c r="J34" s="950">
        <v>152.09</v>
      </c>
      <c r="K34" s="951">
        <v>244.31</v>
      </c>
      <c r="L34" s="951">
        <f t="shared" si="4"/>
        <v>396.4</v>
      </c>
      <c r="M34" s="952">
        <f t="shared" si="5"/>
        <v>0.002432222684982653</v>
      </c>
      <c r="N34" s="950">
        <v>82.35</v>
      </c>
      <c r="O34" s="951">
        <v>242.765</v>
      </c>
      <c r="P34" s="951">
        <f t="shared" si="6"/>
        <v>325.115</v>
      </c>
      <c r="Q34" s="952">
        <f t="shared" si="7"/>
        <v>0.21926087692047425</v>
      </c>
    </row>
    <row r="35" spans="1:17" s="953" customFormat="1" ht="18" customHeight="1">
      <c r="A35" s="949" t="s">
        <v>282</v>
      </c>
      <c r="B35" s="950">
        <v>21.746000000000006</v>
      </c>
      <c r="C35" s="951">
        <v>40.766999999999996</v>
      </c>
      <c r="D35" s="951">
        <f t="shared" si="0"/>
        <v>62.513000000000005</v>
      </c>
      <c r="E35" s="952">
        <f t="shared" si="1"/>
        <v>0.0038822722505441505</v>
      </c>
      <c r="F35" s="950">
        <v>28.425</v>
      </c>
      <c r="G35" s="951">
        <v>36.38</v>
      </c>
      <c r="H35" s="951">
        <f t="shared" si="2"/>
        <v>64.805</v>
      </c>
      <c r="I35" s="952">
        <f t="shared" si="3"/>
        <v>-0.03536764138569559</v>
      </c>
      <c r="J35" s="950">
        <v>292.6620000000001</v>
      </c>
      <c r="K35" s="951">
        <v>346.1259999999999</v>
      </c>
      <c r="L35" s="951">
        <f t="shared" si="4"/>
        <v>638.788</v>
      </c>
      <c r="M35" s="952">
        <f t="shared" si="5"/>
        <v>0.0039194618175951036</v>
      </c>
      <c r="N35" s="950">
        <v>244.73600000000002</v>
      </c>
      <c r="O35" s="951">
        <v>239.3</v>
      </c>
      <c r="P35" s="951">
        <f t="shared" si="6"/>
        <v>484.03600000000006</v>
      </c>
      <c r="Q35" s="952">
        <f t="shared" si="7"/>
        <v>0.3197117569767536</v>
      </c>
    </row>
    <row r="36" spans="1:17" s="953" customFormat="1" ht="18" customHeight="1">
      <c r="A36" s="949" t="s">
        <v>276</v>
      </c>
      <c r="B36" s="950">
        <v>31.817000000000004</v>
      </c>
      <c r="C36" s="951">
        <v>15.713999999999999</v>
      </c>
      <c r="D36" s="951">
        <f t="shared" si="0"/>
        <v>47.531000000000006</v>
      </c>
      <c r="E36" s="952">
        <f t="shared" si="1"/>
        <v>0.002951838535034537</v>
      </c>
      <c r="F36" s="950">
        <v>15.474000000000002</v>
      </c>
      <c r="G36" s="951">
        <v>67.375</v>
      </c>
      <c r="H36" s="951">
        <f t="shared" si="2"/>
        <v>82.849</v>
      </c>
      <c r="I36" s="952">
        <f t="shared" si="3"/>
        <v>-0.4262936185107846</v>
      </c>
      <c r="J36" s="950">
        <v>225.508</v>
      </c>
      <c r="K36" s="951">
        <v>142.67899999999995</v>
      </c>
      <c r="L36" s="951">
        <f t="shared" si="4"/>
        <v>368.18699999999995</v>
      </c>
      <c r="M36" s="952">
        <f t="shared" si="5"/>
        <v>0.0022591139599286276</v>
      </c>
      <c r="N36" s="950">
        <v>119.05600000000004</v>
      </c>
      <c r="O36" s="951">
        <v>211.5730000000001</v>
      </c>
      <c r="P36" s="951">
        <f t="shared" si="6"/>
        <v>330.62900000000013</v>
      </c>
      <c r="Q36" s="952">
        <f t="shared" si="7"/>
        <v>0.11359560111181954</v>
      </c>
    </row>
    <row r="37" spans="1:17" s="953" customFormat="1" ht="18" customHeight="1">
      <c r="A37" s="949" t="s">
        <v>269</v>
      </c>
      <c r="B37" s="950">
        <v>13.975999999999997</v>
      </c>
      <c r="C37" s="951">
        <v>29.872999999999998</v>
      </c>
      <c r="D37" s="951">
        <f t="shared" si="0"/>
        <v>43.849</v>
      </c>
      <c r="E37" s="952">
        <f t="shared" si="1"/>
        <v>0.0027231736745014705</v>
      </c>
      <c r="F37" s="950">
        <v>85.044</v>
      </c>
      <c r="G37" s="951">
        <v>114.16399999999999</v>
      </c>
      <c r="H37" s="951">
        <f t="shared" si="2"/>
        <v>199.20799999999997</v>
      </c>
      <c r="I37" s="952">
        <f t="shared" si="3"/>
        <v>-0.7798833380185535</v>
      </c>
      <c r="J37" s="950">
        <v>459.43099999999987</v>
      </c>
      <c r="K37" s="951">
        <v>659.2359999999996</v>
      </c>
      <c r="L37" s="951">
        <f t="shared" si="4"/>
        <v>1118.6669999999995</v>
      </c>
      <c r="M37" s="952">
        <f t="shared" si="5"/>
        <v>0.006863893174423532</v>
      </c>
      <c r="N37" s="950">
        <v>341.0379999999999</v>
      </c>
      <c r="O37" s="951">
        <v>500.41900000000004</v>
      </c>
      <c r="P37" s="951">
        <f t="shared" si="6"/>
        <v>841.4569999999999</v>
      </c>
      <c r="Q37" s="952">
        <f t="shared" si="7"/>
        <v>0.32944048240135815</v>
      </c>
    </row>
    <row r="38" spans="1:17" s="953" customFormat="1" ht="18" customHeight="1">
      <c r="A38" s="949" t="s">
        <v>302</v>
      </c>
      <c r="B38" s="950">
        <v>20.22</v>
      </c>
      <c r="C38" s="951">
        <v>20.56</v>
      </c>
      <c r="D38" s="951">
        <f t="shared" si="0"/>
        <v>40.78</v>
      </c>
      <c r="E38" s="952">
        <f t="shared" si="1"/>
        <v>0.00253257822176492</v>
      </c>
      <c r="F38" s="950">
        <v>9.02</v>
      </c>
      <c r="G38" s="951">
        <v>36.4</v>
      </c>
      <c r="H38" s="951">
        <f t="shared" si="2"/>
        <v>45.42</v>
      </c>
      <c r="I38" s="952">
        <f t="shared" si="3"/>
        <v>-0.10215763980625281</v>
      </c>
      <c r="J38" s="950">
        <v>144.66</v>
      </c>
      <c r="K38" s="951">
        <v>238.38</v>
      </c>
      <c r="L38" s="951">
        <f t="shared" si="4"/>
        <v>383.03999999999996</v>
      </c>
      <c r="M38" s="952">
        <f t="shared" si="5"/>
        <v>0.002350248681270826</v>
      </c>
      <c r="N38" s="950">
        <v>58.95</v>
      </c>
      <c r="O38" s="951">
        <v>140.06</v>
      </c>
      <c r="P38" s="951">
        <f t="shared" si="6"/>
        <v>199.01</v>
      </c>
      <c r="Q38" s="952">
        <f t="shared" si="7"/>
        <v>0.9247274006331339</v>
      </c>
    </row>
    <row r="39" spans="1:17" s="953" customFormat="1" ht="18" customHeight="1">
      <c r="A39" s="949" t="s">
        <v>266</v>
      </c>
      <c r="B39" s="950">
        <v>16.524</v>
      </c>
      <c r="C39" s="951">
        <v>22.304000000000002</v>
      </c>
      <c r="D39" s="951">
        <f t="shared" si="0"/>
        <v>38.828</v>
      </c>
      <c r="E39" s="952">
        <f t="shared" si="1"/>
        <v>0.0024113523098256086</v>
      </c>
      <c r="F39" s="950">
        <v>18.486</v>
      </c>
      <c r="G39" s="951">
        <v>18.275999999999996</v>
      </c>
      <c r="H39" s="951">
        <f t="shared" si="2"/>
        <v>36.762</v>
      </c>
      <c r="I39" s="952">
        <f t="shared" si="3"/>
        <v>0.0561993362711497</v>
      </c>
      <c r="J39" s="950">
        <v>80.11699999999999</v>
      </c>
      <c r="K39" s="951">
        <v>176.10099999999994</v>
      </c>
      <c r="L39" s="951">
        <f t="shared" si="4"/>
        <v>256.21799999999996</v>
      </c>
      <c r="M39" s="952">
        <f t="shared" si="5"/>
        <v>0.0015720969523231214</v>
      </c>
      <c r="N39" s="950">
        <v>81.62700000000005</v>
      </c>
      <c r="O39" s="951">
        <v>168.2690000000001</v>
      </c>
      <c r="P39" s="951">
        <f t="shared" si="6"/>
        <v>249.89600000000013</v>
      </c>
      <c r="Q39" s="952">
        <f t="shared" si="7"/>
        <v>0.025298524186060822</v>
      </c>
    </row>
    <row r="40" spans="1:17" s="953" customFormat="1" ht="18" customHeight="1">
      <c r="A40" s="949" t="s">
        <v>303</v>
      </c>
      <c r="B40" s="950">
        <v>2</v>
      </c>
      <c r="C40" s="951">
        <v>36.2</v>
      </c>
      <c r="D40" s="951">
        <f t="shared" si="0"/>
        <v>38.2</v>
      </c>
      <c r="E40" s="952">
        <f t="shared" si="1"/>
        <v>0.0023723513504516906</v>
      </c>
      <c r="F40" s="950"/>
      <c r="G40" s="951"/>
      <c r="H40" s="951">
        <f t="shared" si="2"/>
        <v>0</v>
      </c>
      <c r="I40" s="952"/>
      <c r="J40" s="950">
        <v>42.5</v>
      </c>
      <c r="K40" s="951">
        <v>88.1</v>
      </c>
      <c r="L40" s="951">
        <f t="shared" si="4"/>
        <v>130.6</v>
      </c>
      <c r="M40" s="952">
        <f t="shared" si="5"/>
        <v>0.0008013327009554351</v>
      </c>
      <c r="N40" s="950">
        <v>51.997</v>
      </c>
      <c r="O40" s="951">
        <v>95.188</v>
      </c>
      <c r="P40" s="951">
        <f t="shared" si="6"/>
        <v>147.185</v>
      </c>
      <c r="Q40" s="952">
        <f t="shared" si="7"/>
        <v>-0.11268131942793091</v>
      </c>
    </row>
    <row r="41" spans="1:17" s="953" customFormat="1" ht="18" customHeight="1">
      <c r="A41" s="949" t="s">
        <v>304</v>
      </c>
      <c r="B41" s="950">
        <v>7</v>
      </c>
      <c r="C41" s="951">
        <v>30.9</v>
      </c>
      <c r="D41" s="951">
        <f t="shared" si="0"/>
        <v>37.9</v>
      </c>
      <c r="E41" s="952">
        <f t="shared" si="1"/>
        <v>0.0023537203189036406</v>
      </c>
      <c r="F41" s="950">
        <v>17.52</v>
      </c>
      <c r="G41" s="951">
        <v>38.3</v>
      </c>
      <c r="H41" s="951">
        <f t="shared" si="2"/>
        <v>55.81999999999999</v>
      </c>
      <c r="I41" s="952">
        <f aca="true" t="shared" si="8" ref="I41:I48">(D41/H41-1)</f>
        <v>-0.32103188821211026</v>
      </c>
      <c r="J41" s="950">
        <v>59.72</v>
      </c>
      <c r="K41" s="951">
        <v>421.6</v>
      </c>
      <c r="L41" s="951">
        <f t="shared" si="4"/>
        <v>481.32000000000005</v>
      </c>
      <c r="M41" s="952">
        <f t="shared" si="5"/>
        <v>0.0029532730139653143</v>
      </c>
      <c r="N41" s="950">
        <v>86.845</v>
      </c>
      <c r="O41" s="951">
        <v>309.831</v>
      </c>
      <c r="P41" s="951">
        <f t="shared" si="6"/>
        <v>396.67600000000004</v>
      </c>
      <c r="Q41" s="952">
        <f t="shared" si="7"/>
        <v>0.21338321451259978</v>
      </c>
    </row>
    <row r="42" spans="1:17" s="953" customFormat="1" ht="18" customHeight="1">
      <c r="A42" s="949" t="s">
        <v>305</v>
      </c>
      <c r="B42" s="950">
        <v>12.9</v>
      </c>
      <c r="C42" s="951">
        <v>23.5</v>
      </c>
      <c r="D42" s="951">
        <f t="shared" si="0"/>
        <v>36.4</v>
      </c>
      <c r="E42" s="952">
        <f t="shared" si="1"/>
        <v>0.0022605651611633908</v>
      </c>
      <c r="F42" s="950">
        <v>18.5</v>
      </c>
      <c r="G42" s="951">
        <v>27.14</v>
      </c>
      <c r="H42" s="951">
        <f t="shared" si="2"/>
        <v>45.64</v>
      </c>
      <c r="I42" s="952">
        <f t="shared" si="8"/>
        <v>-0.2024539877300614</v>
      </c>
      <c r="J42" s="950">
        <v>159.38</v>
      </c>
      <c r="K42" s="951">
        <v>227.7</v>
      </c>
      <c r="L42" s="951">
        <f t="shared" si="4"/>
        <v>387.08</v>
      </c>
      <c r="M42" s="952">
        <f t="shared" si="5"/>
        <v>0.0023750372273034443</v>
      </c>
      <c r="N42" s="950">
        <v>186.48099999999997</v>
      </c>
      <c r="O42" s="951">
        <v>236.455</v>
      </c>
      <c r="P42" s="951">
        <f t="shared" si="6"/>
        <v>422.936</v>
      </c>
      <c r="Q42" s="952">
        <f t="shared" si="7"/>
        <v>-0.0847787844969452</v>
      </c>
    </row>
    <row r="43" spans="1:17" s="953" customFormat="1" ht="18" customHeight="1">
      <c r="A43" s="949" t="s">
        <v>262</v>
      </c>
      <c r="B43" s="950">
        <v>14.992</v>
      </c>
      <c r="C43" s="951">
        <v>19.645999999999997</v>
      </c>
      <c r="D43" s="951">
        <f t="shared" si="0"/>
        <v>34.638</v>
      </c>
      <c r="E43" s="952">
        <f t="shared" si="1"/>
        <v>0.0021511389025378443</v>
      </c>
      <c r="F43" s="950">
        <v>14.104</v>
      </c>
      <c r="G43" s="951">
        <v>15.338999999999999</v>
      </c>
      <c r="H43" s="951">
        <f t="shared" si="2"/>
        <v>29.442999999999998</v>
      </c>
      <c r="I43" s="952">
        <f t="shared" si="8"/>
        <v>0.17644261793974803</v>
      </c>
      <c r="J43" s="950">
        <v>107.22099999999999</v>
      </c>
      <c r="K43" s="951">
        <v>168.509</v>
      </c>
      <c r="L43" s="951">
        <f t="shared" si="4"/>
        <v>275.72999999999996</v>
      </c>
      <c r="M43" s="952">
        <f t="shared" si="5"/>
        <v>0.0016918182667262029</v>
      </c>
      <c r="N43" s="950">
        <v>115.91200000000003</v>
      </c>
      <c r="O43" s="951">
        <v>167.11399999999998</v>
      </c>
      <c r="P43" s="951">
        <f t="shared" si="6"/>
        <v>283.026</v>
      </c>
      <c r="Q43" s="952">
        <f t="shared" si="7"/>
        <v>-0.025778550380530563</v>
      </c>
    </row>
    <row r="44" spans="1:17" s="953" customFormat="1" ht="18" customHeight="1">
      <c r="A44" s="949" t="s">
        <v>306</v>
      </c>
      <c r="B44" s="950">
        <v>16.2</v>
      </c>
      <c r="C44" s="951">
        <v>12.6</v>
      </c>
      <c r="D44" s="951">
        <f t="shared" si="0"/>
        <v>28.799999999999997</v>
      </c>
      <c r="E44" s="952">
        <f t="shared" si="1"/>
        <v>0.0017885790286127927</v>
      </c>
      <c r="F44" s="950">
        <v>3.24</v>
      </c>
      <c r="G44" s="951">
        <v>37.3</v>
      </c>
      <c r="H44" s="951">
        <f t="shared" si="2"/>
        <v>40.54</v>
      </c>
      <c r="I44" s="952">
        <f t="shared" si="8"/>
        <v>-0.289590527873705</v>
      </c>
      <c r="J44" s="950">
        <v>96.19</v>
      </c>
      <c r="K44" s="951">
        <v>142.27</v>
      </c>
      <c r="L44" s="951">
        <f t="shared" si="4"/>
        <v>238.46</v>
      </c>
      <c r="M44" s="952">
        <f t="shared" si="5"/>
        <v>0.001463137793796578</v>
      </c>
      <c r="N44" s="950">
        <v>71.76700000000001</v>
      </c>
      <c r="O44" s="951">
        <v>83.807</v>
      </c>
      <c r="P44" s="951">
        <f t="shared" si="6"/>
        <v>155.574</v>
      </c>
      <c r="Q44" s="952">
        <f t="shared" si="7"/>
        <v>0.5327753994883464</v>
      </c>
    </row>
    <row r="45" spans="1:17" s="953" customFormat="1" ht="18" customHeight="1">
      <c r="A45" s="949" t="s">
        <v>261</v>
      </c>
      <c r="B45" s="950">
        <v>6.973</v>
      </c>
      <c r="C45" s="951">
        <v>20.26</v>
      </c>
      <c r="D45" s="951">
        <f t="shared" si="0"/>
        <v>27.233</v>
      </c>
      <c r="E45" s="952">
        <f t="shared" si="1"/>
        <v>0.0016912629404934787</v>
      </c>
      <c r="F45" s="950">
        <v>35.66</v>
      </c>
      <c r="G45" s="951">
        <v>37.052</v>
      </c>
      <c r="H45" s="951">
        <f t="shared" si="2"/>
        <v>72.71199999999999</v>
      </c>
      <c r="I45" s="952">
        <f t="shared" si="8"/>
        <v>-0.625467598195621</v>
      </c>
      <c r="J45" s="950">
        <v>163.80799999999994</v>
      </c>
      <c r="K45" s="951">
        <v>217.093</v>
      </c>
      <c r="L45" s="951">
        <f t="shared" si="4"/>
        <v>380.90099999999995</v>
      </c>
      <c r="M45" s="952">
        <f t="shared" si="5"/>
        <v>0.002337124250586724</v>
      </c>
      <c r="N45" s="950">
        <v>227.22699999999995</v>
      </c>
      <c r="O45" s="951">
        <v>359.60599999999977</v>
      </c>
      <c r="P45" s="951">
        <f t="shared" si="6"/>
        <v>586.8329999999997</v>
      </c>
      <c r="Q45" s="952">
        <f t="shared" si="7"/>
        <v>-0.3509209604776825</v>
      </c>
    </row>
    <row r="46" spans="1:17" s="953" customFormat="1" ht="18" customHeight="1">
      <c r="A46" s="949" t="s">
        <v>280</v>
      </c>
      <c r="B46" s="950">
        <v>10.52</v>
      </c>
      <c r="C46" s="951">
        <v>14.484</v>
      </c>
      <c r="D46" s="951">
        <f t="shared" si="0"/>
        <v>25.003999999999998</v>
      </c>
      <c r="E46" s="952">
        <f t="shared" si="1"/>
        <v>0.0015528343760914675</v>
      </c>
      <c r="F46" s="950">
        <v>11.011</v>
      </c>
      <c r="G46" s="951">
        <v>17.091</v>
      </c>
      <c r="H46" s="951">
        <f t="shared" si="2"/>
        <v>28.102</v>
      </c>
      <c r="I46" s="952">
        <f t="shared" si="8"/>
        <v>-0.11024126396697753</v>
      </c>
      <c r="J46" s="950">
        <v>92.685</v>
      </c>
      <c r="K46" s="951">
        <v>136.901</v>
      </c>
      <c r="L46" s="951">
        <f t="shared" si="4"/>
        <v>229.586</v>
      </c>
      <c r="M46" s="952">
        <f t="shared" si="5"/>
        <v>0.0014086888934269107</v>
      </c>
      <c r="N46" s="950">
        <v>144.29699999999997</v>
      </c>
      <c r="O46" s="951">
        <v>143.258</v>
      </c>
      <c r="P46" s="951">
        <f t="shared" si="6"/>
        <v>287.55499999999995</v>
      </c>
      <c r="Q46" s="952">
        <f t="shared" si="7"/>
        <v>-0.20159273878040707</v>
      </c>
    </row>
    <row r="47" spans="1:17" s="953" customFormat="1" ht="18" customHeight="1">
      <c r="A47" s="949" t="s">
        <v>292</v>
      </c>
      <c r="B47" s="950">
        <v>9.148</v>
      </c>
      <c r="C47" s="951">
        <v>15.785</v>
      </c>
      <c r="D47" s="951">
        <f t="shared" si="0"/>
        <v>24.933</v>
      </c>
      <c r="E47" s="952">
        <f t="shared" si="1"/>
        <v>0.0015484250319584294</v>
      </c>
      <c r="F47" s="950">
        <v>12.618</v>
      </c>
      <c r="G47" s="951">
        <v>19.207</v>
      </c>
      <c r="H47" s="951">
        <f t="shared" si="2"/>
        <v>31.825000000000003</v>
      </c>
      <c r="I47" s="952">
        <f t="shared" si="8"/>
        <v>-0.2165593087195602</v>
      </c>
      <c r="J47" s="950">
        <v>70.47200000000001</v>
      </c>
      <c r="K47" s="951">
        <v>117.39599999999997</v>
      </c>
      <c r="L47" s="951">
        <f t="shared" si="4"/>
        <v>187.868</v>
      </c>
      <c r="M47" s="952">
        <f t="shared" si="5"/>
        <v>0.0011527164767465214</v>
      </c>
      <c r="N47" s="950">
        <v>111.37900000000002</v>
      </c>
      <c r="O47" s="951">
        <v>144.93299999999996</v>
      </c>
      <c r="P47" s="951">
        <f t="shared" si="6"/>
        <v>256.312</v>
      </c>
      <c r="Q47" s="952">
        <f t="shared" si="7"/>
        <v>-0.2670339274009801</v>
      </c>
    </row>
    <row r="48" spans="1:17" s="953" customFormat="1" ht="18" customHeight="1" thickBot="1">
      <c r="A48" s="954" t="s">
        <v>219</v>
      </c>
      <c r="B48" s="955">
        <v>125.22100000000002</v>
      </c>
      <c r="C48" s="956">
        <v>169.79299999999998</v>
      </c>
      <c r="D48" s="956">
        <f t="shared" si="0"/>
        <v>295.014</v>
      </c>
      <c r="E48" s="957">
        <f t="shared" si="1"/>
        <v>0.018321383803721336</v>
      </c>
      <c r="F48" s="955">
        <v>295.6359999999999</v>
      </c>
      <c r="G48" s="956">
        <v>279.61</v>
      </c>
      <c r="H48" s="956">
        <f t="shared" si="2"/>
        <v>575.2459999999999</v>
      </c>
      <c r="I48" s="957">
        <f t="shared" si="8"/>
        <v>-0.48715158384412915</v>
      </c>
      <c r="J48" s="955">
        <v>2477.620999999999</v>
      </c>
      <c r="K48" s="956">
        <v>2360.12</v>
      </c>
      <c r="L48" s="956">
        <f t="shared" si="4"/>
        <v>4837.740999999999</v>
      </c>
      <c r="M48" s="957">
        <f t="shared" si="5"/>
        <v>0.02968330828524385</v>
      </c>
      <c r="N48" s="955">
        <v>3688.587</v>
      </c>
      <c r="O48" s="956">
        <v>3710.9770000000008</v>
      </c>
      <c r="P48" s="956">
        <f t="shared" si="6"/>
        <v>7399.564</v>
      </c>
      <c r="Q48" s="957">
        <f t="shared" si="7"/>
        <v>-0.34621269577504854</v>
      </c>
    </row>
    <row r="49" ht="17.25">
      <c r="A49" s="919" t="s">
        <v>308</v>
      </c>
    </row>
    <row r="50" spans="1:2" ht="13.5">
      <c r="A50" s="958" t="s">
        <v>307</v>
      </c>
      <c r="B50" s="958"/>
    </row>
  </sheetData>
  <sheetProtection/>
  <mergeCells count="13">
    <mergeCell ref="Q5:Q6"/>
    <mergeCell ref="F5:H5"/>
    <mergeCell ref="J5:L5"/>
    <mergeCell ref="N5:P5"/>
    <mergeCell ref="I5:I6"/>
    <mergeCell ref="M5:M6"/>
    <mergeCell ref="P1:Q1"/>
    <mergeCell ref="B4:I4"/>
    <mergeCell ref="J4:Q4"/>
    <mergeCell ref="A3:Q3"/>
    <mergeCell ref="A4:A6"/>
    <mergeCell ref="E5:E6"/>
    <mergeCell ref="B5:D5"/>
  </mergeCells>
  <conditionalFormatting sqref="Q49:Q65536 I49:I65536 Q3:Q6 I3:I6">
    <cfRule type="cellIs" priority="1" dxfId="0" operator="lessThan" stopIfTrue="1">
      <formula>0</formula>
    </cfRule>
  </conditionalFormatting>
  <conditionalFormatting sqref="I7:I48 Q7:Q48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54" right="0.21" top="0.19" bottom="0.25" header="0.17" footer="0.24"/>
  <pageSetup horizontalDpi="600" verticalDpi="600" orientation="landscape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2"/>
  </sheetPr>
  <dimension ref="A1:Q18"/>
  <sheetViews>
    <sheetView showGridLines="0" zoomScale="90" zoomScaleNormal="90" zoomScalePageLayoutView="0" workbookViewId="0" topLeftCell="A1">
      <selection activeCell="J20" sqref="J20"/>
    </sheetView>
  </sheetViews>
  <sheetFormatPr defaultColWidth="9.00390625" defaultRowHeight="12.75"/>
  <cols>
    <col min="1" max="1" width="23.00390625" style="959" customWidth="1"/>
    <col min="2" max="2" width="9.8515625" style="959" customWidth="1"/>
    <col min="3" max="3" width="10.140625" style="959" customWidth="1"/>
    <col min="4" max="4" width="9.421875" style="959" customWidth="1"/>
    <col min="5" max="5" width="9.7109375" style="959" customWidth="1"/>
    <col min="6" max="6" width="9.421875" style="959" customWidth="1"/>
    <col min="7" max="7" width="10.421875" style="959" customWidth="1"/>
    <col min="8" max="9" width="9.00390625" style="959" customWidth="1"/>
    <col min="10" max="10" width="11.7109375" style="959" customWidth="1"/>
    <col min="11" max="11" width="11.00390625" style="959" customWidth="1"/>
    <col min="12" max="12" width="12.140625" style="959" customWidth="1"/>
    <col min="13" max="13" width="9.7109375" style="959" customWidth="1"/>
    <col min="14" max="14" width="11.28125" style="959" customWidth="1"/>
    <col min="15" max="15" width="11.140625" style="959" customWidth="1"/>
    <col min="16" max="16" width="11.421875" style="959" customWidth="1"/>
    <col min="17" max="16384" width="9.00390625" style="959" customWidth="1"/>
  </cols>
  <sheetData>
    <row r="1" spans="16:17" ht="18.75" thickBot="1">
      <c r="P1" s="960" t="s">
        <v>0</v>
      </c>
      <c r="Q1" s="961"/>
    </row>
    <row r="2" ht="4.5" customHeight="1" thickBot="1"/>
    <row r="3" spans="1:17" ht="24" customHeight="1" thickBot="1">
      <c r="A3" s="962" t="s">
        <v>309</v>
      </c>
      <c r="B3" s="963"/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  <c r="Q3" s="964"/>
    </row>
    <row r="4" spans="1:17" ht="15.75" customHeight="1" thickBot="1">
      <c r="A4" s="965" t="s">
        <v>248</v>
      </c>
      <c r="B4" s="966" t="s">
        <v>39</v>
      </c>
      <c r="C4" s="967"/>
      <c r="D4" s="967"/>
      <c r="E4" s="967"/>
      <c r="F4" s="967"/>
      <c r="G4" s="967"/>
      <c r="H4" s="967"/>
      <c r="I4" s="968"/>
      <c r="J4" s="966" t="s">
        <v>40</v>
      </c>
      <c r="K4" s="967"/>
      <c r="L4" s="967"/>
      <c r="M4" s="967"/>
      <c r="N4" s="967"/>
      <c r="O4" s="967"/>
      <c r="P4" s="967"/>
      <c r="Q4" s="968"/>
    </row>
    <row r="5" spans="1:17" s="976" customFormat="1" ht="24" customHeight="1">
      <c r="A5" s="969"/>
      <c r="B5" s="970" t="s">
        <v>41</v>
      </c>
      <c r="C5" s="971"/>
      <c r="D5" s="971"/>
      <c r="E5" s="972" t="s">
        <v>42</v>
      </c>
      <c r="F5" s="970" t="s">
        <v>43</v>
      </c>
      <c r="G5" s="971"/>
      <c r="H5" s="971"/>
      <c r="I5" s="973" t="s">
        <v>44</v>
      </c>
      <c r="J5" s="974" t="s">
        <v>207</v>
      </c>
      <c r="K5" s="975"/>
      <c r="L5" s="975"/>
      <c r="M5" s="972" t="s">
        <v>42</v>
      </c>
      <c r="N5" s="974" t="s">
        <v>208</v>
      </c>
      <c r="O5" s="975"/>
      <c r="P5" s="975"/>
      <c r="Q5" s="972" t="s">
        <v>44</v>
      </c>
    </row>
    <row r="6" spans="1:17" s="982" customFormat="1" ht="14.25" thickBot="1">
      <c r="A6" s="977"/>
      <c r="B6" s="978" t="s">
        <v>11</v>
      </c>
      <c r="C6" s="979" t="s">
        <v>12</v>
      </c>
      <c r="D6" s="979" t="s">
        <v>13</v>
      </c>
      <c r="E6" s="980"/>
      <c r="F6" s="978" t="s">
        <v>11</v>
      </c>
      <c r="G6" s="979" t="s">
        <v>12</v>
      </c>
      <c r="H6" s="979" t="s">
        <v>13</v>
      </c>
      <c r="I6" s="981"/>
      <c r="J6" s="978" t="s">
        <v>11</v>
      </c>
      <c r="K6" s="979" t="s">
        <v>12</v>
      </c>
      <c r="L6" s="979" t="s">
        <v>13</v>
      </c>
      <c r="M6" s="980"/>
      <c r="N6" s="978" t="s">
        <v>11</v>
      </c>
      <c r="O6" s="979" t="s">
        <v>12</v>
      </c>
      <c r="P6" s="979" t="s">
        <v>13</v>
      </c>
      <c r="Q6" s="980"/>
    </row>
    <row r="7" spans="1:17" s="988" customFormat="1" ht="18" customHeight="1" thickBot="1">
      <c r="A7" s="983" t="s">
        <v>4</v>
      </c>
      <c r="B7" s="984">
        <f>SUM(B8:B16)</f>
        <v>229128</v>
      </c>
      <c r="C7" s="985">
        <f>SUM(C8:C16)</f>
        <v>235013</v>
      </c>
      <c r="D7" s="986">
        <f aca="true" t="shared" si="0" ref="D7:D16">C7+B7</f>
        <v>464141</v>
      </c>
      <c r="E7" s="987">
        <f aca="true" t="shared" si="1" ref="E7:E16">D7/$D$7</f>
        <v>1</v>
      </c>
      <c r="F7" s="984">
        <f>SUM(F8:F16)</f>
        <v>217530</v>
      </c>
      <c r="G7" s="985">
        <f>SUM(G8:G16)</f>
        <v>218821</v>
      </c>
      <c r="H7" s="986">
        <f aca="true" t="shared" si="2" ref="H7:H16">G7+F7</f>
        <v>436351</v>
      </c>
      <c r="I7" s="987">
        <f aca="true" t="shared" si="3" ref="I7:I16">(D7/H7-1)</f>
        <v>0.06368726094359811</v>
      </c>
      <c r="J7" s="984">
        <f>SUM(J8:J16)</f>
        <v>2306964</v>
      </c>
      <c r="K7" s="985">
        <f>SUM(K8:K16)</f>
        <v>2225001</v>
      </c>
      <c r="L7" s="986">
        <f aca="true" t="shared" si="4" ref="L7:L16">K7+J7</f>
        <v>4531965</v>
      </c>
      <c r="M7" s="987">
        <f aca="true" t="shared" si="5" ref="M7:M16">L7/$L$7</f>
        <v>1</v>
      </c>
      <c r="N7" s="984">
        <f>SUM(N8:N16)</f>
        <v>2254301</v>
      </c>
      <c r="O7" s="985">
        <f>SUM(O8:O16)</f>
        <v>2113402</v>
      </c>
      <c r="P7" s="986">
        <f aca="true" t="shared" si="6" ref="P7:P16">O7+N7</f>
        <v>4367703</v>
      </c>
      <c r="Q7" s="987">
        <f aca="true" t="shared" si="7" ref="Q7:Q16">(L7/P7-1)</f>
        <v>0.03760832639032463</v>
      </c>
    </row>
    <row r="8" spans="1:17" s="993" customFormat="1" ht="18.75" customHeight="1" thickTop="1">
      <c r="A8" s="989" t="s">
        <v>249</v>
      </c>
      <c r="B8" s="990">
        <v>144352</v>
      </c>
      <c r="C8" s="991">
        <v>148188</v>
      </c>
      <c r="D8" s="991">
        <f t="shared" si="0"/>
        <v>292540</v>
      </c>
      <c r="E8" s="992">
        <f t="shared" si="1"/>
        <v>0.6302826080867667</v>
      </c>
      <c r="F8" s="990">
        <v>145563</v>
      </c>
      <c r="G8" s="991">
        <v>146763</v>
      </c>
      <c r="H8" s="991">
        <f t="shared" si="2"/>
        <v>292326</v>
      </c>
      <c r="I8" s="992">
        <f t="shared" si="3"/>
        <v>0.0007320594131210445</v>
      </c>
      <c r="J8" s="990">
        <v>1413491</v>
      </c>
      <c r="K8" s="991">
        <v>1391176</v>
      </c>
      <c r="L8" s="991">
        <f t="shared" si="4"/>
        <v>2804667</v>
      </c>
      <c r="M8" s="992">
        <f t="shared" si="5"/>
        <v>0.6188633407363031</v>
      </c>
      <c r="N8" s="991">
        <v>1412506</v>
      </c>
      <c r="O8" s="991">
        <v>1366392</v>
      </c>
      <c r="P8" s="991">
        <f t="shared" si="6"/>
        <v>2778898</v>
      </c>
      <c r="Q8" s="992">
        <f t="shared" si="7"/>
        <v>0.009273100344093343</v>
      </c>
    </row>
    <row r="9" spans="1:17" s="993" customFormat="1" ht="18.75" customHeight="1">
      <c r="A9" s="989" t="s">
        <v>250</v>
      </c>
      <c r="B9" s="990">
        <v>28675</v>
      </c>
      <c r="C9" s="991">
        <v>29991</v>
      </c>
      <c r="D9" s="991">
        <f t="shared" si="0"/>
        <v>58666</v>
      </c>
      <c r="E9" s="992">
        <f t="shared" si="1"/>
        <v>0.1263969354140229</v>
      </c>
      <c r="F9" s="990">
        <v>24985</v>
      </c>
      <c r="G9" s="991">
        <v>24712</v>
      </c>
      <c r="H9" s="991">
        <f t="shared" si="2"/>
        <v>49697</v>
      </c>
      <c r="I9" s="992">
        <f t="shared" si="3"/>
        <v>0.18047367044288398</v>
      </c>
      <c r="J9" s="990">
        <v>305006</v>
      </c>
      <c r="K9" s="991">
        <v>288710</v>
      </c>
      <c r="L9" s="991">
        <f t="shared" si="4"/>
        <v>593716</v>
      </c>
      <c r="M9" s="992">
        <f t="shared" si="5"/>
        <v>0.13100630741852595</v>
      </c>
      <c r="N9" s="991">
        <v>262298</v>
      </c>
      <c r="O9" s="991">
        <v>228111</v>
      </c>
      <c r="P9" s="991">
        <f t="shared" si="6"/>
        <v>490409</v>
      </c>
      <c r="Q9" s="992">
        <f t="shared" si="7"/>
        <v>0.21065477998976356</v>
      </c>
    </row>
    <row r="10" spans="1:17" s="993" customFormat="1" ht="18.75" customHeight="1">
      <c r="A10" s="989" t="s">
        <v>251</v>
      </c>
      <c r="B10" s="990">
        <v>22365</v>
      </c>
      <c r="C10" s="991">
        <v>22785</v>
      </c>
      <c r="D10" s="991">
        <f t="shared" si="0"/>
        <v>45150</v>
      </c>
      <c r="E10" s="992">
        <f t="shared" si="1"/>
        <v>0.09727647417487359</v>
      </c>
      <c r="F10" s="990">
        <v>17943</v>
      </c>
      <c r="G10" s="991">
        <v>18042</v>
      </c>
      <c r="H10" s="991">
        <f t="shared" si="2"/>
        <v>35985</v>
      </c>
      <c r="I10" s="992">
        <f t="shared" si="3"/>
        <v>0.25468945393914133</v>
      </c>
      <c r="J10" s="990">
        <v>233001</v>
      </c>
      <c r="K10" s="991">
        <v>215215</v>
      </c>
      <c r="L10" s="991">
        <f t="shared" si="4"/>
        <v>448216</v>
      </c>
      <c r="M10" s="992">
        <f t="shared" si="5"/>
        <v>0.09890102858252436</v>
      </c>
      <c r="N10" s="991">
        <v>232518</v>
      </c>
      <c r="O10" s="991">
        <v>200319</v>
      </c>
      <c r="P10" s="991">
        <f t="shared" si="6"/>
        <v>432837</v>
      </c>
      <c r="Q10" s="992">
        <f t="shared" si="7"/>
        <v>0.03553069631293071</v>
      </c>
    </row>
    <row r="11" spans="1:17" s="993" customFormat="1" ht="18.75" customHeight="1">
      <c r="A11" s="989" t="s">
        <v>252</v>
      </c>
      <c r="B11" s="990">
        <v>11348</v>
      </c>
      <c r="C11" s="991">
        <v>12539</v>
      </c>
      <c r="D11" s="991">
        <f t="shared" si="0"/>
        <v>23887</v>
      </c>
      <c r="E11" s="992">
        <f t="shared" si="1"/>
        <v>0.05146496431041429</v>
      </c>
      <c r="F11" s="990">
        <v>10577</v>
      </c>
      <c r="G11" s="991">
        <v>10964</v>
      </c>
      <c r="H11" s="991">
        <f t="shared" si="2"/>
        <v>21541</v>
      </c>
      <c r="I11" s="992">
        <f t="shared" si="3"/>
        <v>0.10890859291583488</v>
      </c>
      <c r="J11" s="990">
        <v>122390</v>
      </c>
      <c r="K11" s="991">
        <v>123137</v>
      </c>
      <c r="L11" s="991">
        <f t="shared" si="4"/>
        <v>245527</v>
      </c>
      <c r="M11" s="992">
        <f t="shared" si="5"/>
        <v>0.05417672025269392</v>
      </c>
      <c r="N11" s="991">
        <v>107932</v>
      </c>
      <c r="O11" s="991">
        <v>108046</v>
      </c>
      <c r="P11" s="991">
        <f t="shared" si="6"/>
        <v>215978</v>
      </c>
      <c r="Q11" s="992">
        <f t="shared" si="7"/>
        <v>0.13681486077285654</v>
      </c>
    </row>
    <row r="12" spans="1:17" s="993" customFormat="1" ht="18.75" customHeight="1">
      <c r="A12" s="989" t="s">
        <v>253</v>
      </c>
      <c r="B12" s="990">
        <v>8278</v>
      </c>
      <c r="C12" s="991">
        <v>7928</v>
      </c>
      <c r="D12" s="991">
        <f t="shared" si="0"/>
        <v>16206</v>
      </c>
      <c r="E12" s="992">
        <f t="shared" si="1"/>
        <v>0.03491611385333336</v>
      </c>
      <c r="F12" s="990">
        <v>7056</v>
      </c>
      <c r="G12" s="991">
        <v>7151</v>
      </c>
      <c r="H12" s="991">
        <f t="shared" si="2"/>
        <v>14207</v>
      </c>
      <c r="I12" s="992">
        <f t="shared" si="3"/>
        <v>0.14070528612655742</v>
      </c>
      <c r="J12" s="990">
        <v>82418</v>
      </c>
      <c r="K12" s="991">
        <v>76699</v>
      </c>
      <c r="L12" s="991">
        <f t="shared" si="4"/>
        <v>159117</v>
      </c>
      <c r="M12" s="992">
        <f t="shared" si="5"/>
        <v>0.0351099357563441</v>
      </c>
      <c r="N12" s="991">
        <v>94163</v>
      </c>
      <c r="O12" s="991">
        <v>90311</v>
      </c>
      <c r="P12" s="991">
        <f t="shared" si="6"/>
        <v>184474</v>
      </c>
      <c r="Q12" s="992">
        <f t="shared" si="7"/>
        <v>-0.1374556848119518</v>
      </c>
    </row>
    <row r="13" spans="1:17" s="993" customFormat="1" ht="18.75" customHeight="1">
      <c r="A13" s="989" t="s">
        <v>259</v>
      </c>
      <c r="B13" s="990">
        <v>5360</v>
      </c>
      <c r="C13" s="991">
        <v>5619</v>
      </c>
      <c r="D13" s="991">
        <f t="shared" si="0"/>
        <v>10979</v>
      </c>
      <c r="E13" s="992">
        <f t="shared" si="1"/>
        <v>0.023654449833132606</v>
      </c>
      <c r="F13" s="990">
        <v>3822</v>
      </c>
      <c r="G13" s="991">
        <v>3787</v>
      </c>
      <c r="H13" s="991">
        <f t="shared" si="2"/>
        <v>7609</v>
      </c>
      <c r="I13" s="992">
        <f t="shared" si="3"/>
        <v>0.44289656985149173</v>
      </c>
      <c r="J13" s="990">
        <v>59487</v>
      </c>
      <c r="K13" s="991">
        <v>54372</v>
      </c>
      <c r="L13" s="991">
        <f t="shared" si="4"/>
        <v>113859</v>
      </c>
      <c r="M13" s="992">
        <f t="shared" si="5"/>
        <v>0.0251235391270674</v>
      </c>
      <c r="N13" s="991">
        <v>49571</v>
      </c>
      <c r="O13" s="991">
        <v>41644</v>
      </c>
      <c r="P13" s="991">
        <f t="shared" si="6"/>
        <v>91215</v>
      </c>
      <c r="Q13" s="992">
        <f t="shared" si="7"/>
        <v>0.2482486433152442</v>
      </c>
    </row>
    <row r="14" spans="1:17" s="993" customFormat="1" ht="18.75" customHeight="1">
      <c r="A14" s="989" t="s">
        <v>256</v>
      </c>
      <c r="B14" s="990">
        <v>2910</v>
      </c>
      <c r="C14" s="991">
        <v>2620</v>
      </c>
      <c r="D14" s="991">
        <f t="shared" si="0"/>
        <v>5530</v>
      </c>
      <c r="E14" s="992">
        <f t="shared" si="1"/>
        <v>0.011914482883434128</v>
      </c>
      <c r="F14" s="990">
        <v>2104</v>
      </c>
      <c r="G14" s="991">
        <v>2608</v>
      </c>
      <c r="H14" s="991">
        <f t="shared" si="2"/>
        <v>4712</v>
      </c>
      <c r="I14" s="992">
        <f t="shared" si="3"/>
        <v>0.17359932088285235</v>
      </c>
      <c r="J14" s="990">
        <v>27945</v>
      </c>
      <c r="K14" s="991">
        <v>24088</v>
      </c>
      <c r="L14" s="991">
        <f t="shared" si="4"/>
        <v>52033</v>
      </c>
      <c r="M14" s="992">
        <f t="shared" si="5"/>
        <v>0.011481333152396366</v>
      </c>
      <c r="N14" s="991">
        <v>32213</v>
      </c>
      <c r="O14" s="991">
        <v>28060</v>
      </c>
      <c r="P14" s="991">
        <f t="shared" si="6"/>
        <v>60273</v>
      </c>
      <c r="Q14" s="992">
        <f t="shared" si="7"/>
        <v>-0.13671129693229145</v>
      </c>
    </row>
    <row r="15" spans="1:17" s="993" customFormat="1" ht="18.75" customHeight="1">
      <c r="A15" s="989" t="s">
        <v>254</v>
      </c>
      <c r="B15" s="990">
        <v>2308</v>
      </c>
      <c r="C15" s="991">
        <v>2394</v>
      </c>
      <c r="D15" s="991">
        <f t="shared" si="0"/>
        <v>4702</v>
      </c>
      <c r="E15" s="992">
        <f t="shared" si="1"/>
        <v>0.01013054222746967</v>
      </c>
      <c r="F15" s="990">
        <v>1921</v>
      </c>
      <c r="G15" s="991">
        <v>1973</v>
      </c>
      <c r="H15" s="991">
        <f t="shared" si="2"/>
        <v>3894</v>
      </c>
      <c r="I15" s="992">
        <f t="shared" si="3"/>
        <v>0.20749871597329217</v>
      </c>
      <c r="J15" s="990">
        <v>22866</v>
      </c>
      <c r="K15" s="991">
        <v>22245</v>
      </c>
      <c r="L15" s="991">
        <f t="shared" si="4"/>
        <v>45111</v>
      </c>
      <c r="M15" s="992">
        <f t="shared" si="5"/>
        <v>0.009953960368184661</v>
      </c>
      <c r="N15" s="991">
        <v>21629</v>
      </c>
      <c r="O15" s="991">
        <v>19809</v>
      </c>
      <c r="P15" s="991">
        <f t="shared" si="6"/>
        <v>41438</v>
      </c>
      <c r="Q15" s="992">
        <f t="shared" si="7"/>
        <v>0.08863844780153474</v>
      </c>
    </row>
    <row r="16" spans="1:17" s="993" customFormat="1" ht="18.75" customHeight="1" thickBot="1">
      <c r="A16" s="994" t="s">
        <v>219</v>
      </c>
      <c r="B16" s="995">
        <v>3532</v>
      </c>
      <c r="C16" s="996">
        <v>2949</v>
      </c>
      <c r="D16" s="996">
        <f t="shared" si="0"/>
        <v>6481</v>
      </c>
      <c r="E16" s="997">
        <f t="shared" si="1"/>
        <v>0.013963429216552728</v>
      </c>
      <c r="F16" s="995">
        <v>3559</v>
      </c>
      <c r="G16" s="996">
        <v>2821</v>
      </c>
      <c r="H16" s="996">
        <f t="shared" si="2"/>
        <v>6380</v>
      </c>
      <c r="I16" s="997">
        <f t="shared" si="3"/>
        <v>0.015830721003134762</v>
      </c>
      <c r="J16" s="995">
        <v>40360</v>
      </c>
      <c r="K16" s="996">
        <v>29359</v>
      </c>
      <c r="L16" s="996">
        <f t="shared" si="4"/>
        <v>69719</v>
      </c>
      <c r="M16" s="997">
        <f t="shared" si="5"/>
        <v>0.015383834605960107</v>
      </c>
      <c r="N16" s="995">
        <v>41471</v>
      </c>
      <c r="O16" s="996">
        <v>30710</v>
      </c>
      <c r="P16" s="996">
        <f t="shared" si="6"/>
        <v>72181</v>
      </c>
      <c r="Q16" s="997">
        <f t="shared" si="7"/>
        <v>-0.0341086989651016</v>
      </c>
    </row>
    <row r="17" ht="14.25">
      <c r="A17" s="226" t="s">
        <v>294</v>
      </c>
    </row>
    <row r="18" spans="1:5" ht="13.5">
      <c r="A18" s="998" t="s">
        <v>295</v>
      </c>
      <c r="B18" s="999"/>
      <c r="C18" s="999"/>
      <c r="D18" s="999"/>
      <c r="E18" s="999"/>
    </row>
  </sheetData>
  <sheetProtection/>
  <mergeCells count="13">
    <mergeCell ref="N5:P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</mergeCells>
  <conditionalFormatting sqref="I17:I65536 Q17:Q65536 I3:I6 Q3:Q6">
    <cfRule type="cellIs" priority="2" dxfId="0" operator="lessThan" stopIfTrue="1">
      <formula>0</formula>
    </cfRule>
  </conditionalFormatting>
  <conditionalFormatting sqref="I7:I16 Q7:Q16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2" right="0.21" top="1.2" bottom="0.27" header="0.17" footer="0.24"/>
  <pageSetup horizontalDpi="600" verticalDpi="600" orientation="landscape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Q14"/>
  <sheetViews>
    <sheetView showGridLines="0" zoomScale="94" zoomScaleNormal="94" zoomScalePageLayoutView="0" workbookViewId="0" topLeftCell="A1">
      <selection activeCell="P1" sqref="P1:Q1"/>
    </sheetView>
  </sheetViews>
  <sheetFormatPr defaultColWidth="8.421875" defaultRowHeight="12.75"/>
  <cols>
    <col min="1" max="1" width="24.57421875" style="1000" customWidth="1"/>
    <col min="2" max="2" width="8.421875" style="1000" customWidth="1"/>
    <col min="3" max="3" width="10.140625" style="1000" customWidth="1"/>
    <col min="4" max="4" width="8.421875" style="1000" customWidth="1"/>
    <col min="5" max="5" width="9.28125" style="1000" customWidth="1"/>
    <col min="6" max="6" width="8.421875" style="1000" customWidth="1"/>
    <col min="7" max="7" width="10.00390625" style="1000" customWidth="1"/>
    <col min="8" max="8" width="8.421875" style="1000" customWidth="1"/>
    <col min="9" max="9" width="9.421875" style="1000" customWidth="1"/>
    <col min="10" max="10" width="9.00390625" style="1000" bestFit="1" customWidth="1"/>
    <col min="11" max="11" width="9.8515625" style="1000" customWidth="1"/>
    <col min="12" max="12" width="9.00390625" style="1000" bestFit="1" customWidth="1"/>
    <col min="13" max="13" width="9.57421875" style="1000" bestFit="1" customWidth="1"/>
    <col min="14" max="14" width="9.00390625" style="1000" bestFit="1" customWidth="1"/>
    <col min="15" max="15" width="9.8515625" style="1000" customWidth="1"/>
    <col min="16" max="16" width="9.00390625" style="1000" bestFit="1" customWidth="1"/>
    <col min="17" max="17" width="9.28125" style="1000" bestFit="1" customWidth="1"/>
    <col min="18" max="16384" width="8.421875" style="1000" customWidth="1"/>
  </cols>
  <sheetData>
    <row r="1" spans="16:17" ht="18.75" thickBot="1">
      <c r="P1" s="1001" t="s">
        <v>0</v>
      </c>
      <c r="Q1" s="1002"/>
    </row>
    <row r="2" ht="4.5" customHeight="1" thickBot="1"/>
    <row r="3" spans="1:17" ht="24" customHeight="1" thickBot="1">
      <c r="A3" s="1003" t="s">
        <v>310</v>
      </c>
      <c r="B3" s="1004"/>
      <c r="C3" s="1004"/>
      <c r="D3" s="1004"/>
      <c r="E3" s="1004"/>
      <c r="F3" s="1004"/>
      <c r="G3" s="1004"/>
      <c r="H3" s="1004"/>
      <c r="I3" s="1004"/>
      <c r="J3" s="1004"/>
      <c r="K3" s="1004"/>
      <c r="L3" s="1004"/>
      <c r="M3" s="1004"/>
      <c r="N3" s="1004"/>
      <c r="O3" s="1004"/>
      <c r="P3" s="1004"/>
      <c r="Q3" s="1005"/>
    </row>
    <row r="4" spans="1:17" ht="15.75" customHeight="1" thickBot="1">
      <c r="A4" s="1006" t="s">
        <v>248</v>
      </c>
      <c r="B4" s="1007" t="s">
        <v>39</v>
      </c>
      <c r="C4" s="1008"/>
      <c r="D4" s="1008"/>
      <c r="E4" s="1008"/>
      <c r="F4" s="1008"/>
      <c r="G4" s="1008"/>
      <c r="H4" s="1008"/>
      <c r="I4" s="1009"/>
      <c r="J4" s="1007" t="s">
        <v>40</v>
      </c>
      <c r="K4" s="1008"/>
      <c r="L4" s="1008"/>
      <c r="M4" s="1008"/>
      <c r="N4" s="1008"/>
      <c r="O4" s="1008"/>
      <c r="P4" s="1008"/>
      <c r="Q4" s="1009"/>
    </row>
    <row r="5" spans="1:17" s="1017" customFormat="1" ht="26.25" customHeight="1">
      <c r="A5" s="1010"/>
      <c r="B5" s="1011" t="s">
        <v>41</v>
      </c>
      <c r="C5" s="1012"/>
      <c r="D5" s="1012"/>
      <c r="E5" s="1013" t="s">
        <v>42</v>
      </c>
      <c r="F5" s="1011" t="s">
        <v>43</v>
      </c>
      <c r="G5" s="1012"/>
      <c r="H5" s="1012"/>
      <c r="I5" s="1014" t="s">
        <v>44</v>
      </c>
      <c r="J5" s="1015" t="s">
        <v>207</v>
      </c>
      <c r="K5" s="1016"/>
      <c r="L5" s="1016"/>
      <c r="M5" s="1013" t="s">
        <v>42</v>
      </c>
      <c r="N5" s="1015" t="s">
        <v>208</v>
      </c>
      <c r="O5" s="1016"/>
      <c r="P5" s="1016"/>
      <c r="Q5" s="1013" t="s">
        <v>44</v>
      </c>
    </row>
    <row r="6" spans="1:17" s="1023" customFormat="1" ht="17.25" thickBot="1">
      <c r="A6" s="1018"/>
      <c r="B6" s="1019" t="s">
        <v>14</v>
      </c>
      <c r="C6" s="1020" t="s">
        <v>15</v>
      </c>
      <c r="D6" s="1020" t="s">
        <v>13</v>
      </c>
      <c r="E6" s="1021"/>
      <c r="F6" s="1019" t="s">
        <v>14</v>
      </c>
      <c r="G6" s="1020" t="s">
        <v>15</v>
      </c>
      <c r="H6" s="1020" t="s">
        <v>13</v>
      </c>
      <c r="I6" s="1022"/>
      <c r="J6" s="1019" t="s">
        <v>14</v>
      </c>
      <c r="K6" s="1020" t="s">
        <v>15</v>
      </c>
      <c r="L6" s="1020" t="s">
        <v>13</v>
      </c>
      <c r="M6" s="1021"/>
      <c r="N6" s="1019" t="s">
        <v>14</v>
      </c>
      <c r="O6" s="1020" t="s">
        <v>15</v>
      </c>
      <c r="P6" s="1020" t="s">
        <v>13</v>
      </c>
      <c r="Q6" s="1021"/>
    </row>
    <row r="7" spans="1:17" s="1029" customFormat="1" ht="18.75" customHeight="1" thickBot="1">
      <c r="A7" s="1024" t="s">
        <v>4</v>
      </c>
      <c r="B7" s="1025">
        <f>SUM(B8:B12)</f>
        <v>26789.120000000014</v>
      </c>
      <c r="C7" s="1026">
        <f>SUM(C8:C12)</f>
        <v>16487.678</v>
      </c>
      <c r="D7" s="1027">
        <f aca="true" t="shared" si="0" ref="D7:D12">C7+B7</f>
        <v>43276.79800000001</v>
      </c>
      <c r="E7" s="1028">
        <f aca="true" t="shared" si="1" ref="E7:E12">D7/$D$7</f>
        <v>1</v>
      </c>
      <c r="F7" s="1025">
        <f>SUM(F8:F12)</f>
        <v>26159.898999999998</v>
      </c>
      <c r="G7" s="1026">
        <f>SUM(G8:G12)</f>
        <v>16647.113000000005</v>
      </c>
      <c r="H7" s="1027">
        <f aca="true" t="shared" si="2" ref="H7:H12">G7+F7</f>
        <v>42807.012</v>
      </c>
      <c r="I7" s="1028">
        <f aca="true" t="shared" si="3" ref="I7:I12">(D7/H7-1)</f>
        <v>0.010974510437682605</v>
      </c>
      <c r="J7" s="1025">
        <f>SUM(J8:J12)</f>
        <v>235990.33700000006</v>
      </c>
      <c r="K7" s="1026">
        <f>SUM(K8:K12)</f>
        <v>125372.3960000001</v>
      </c>
      <c r="L7" s="1027">
        <f aca="true" t="shared" si="4" ref="L7:L12">K7+J7</f>
        <v>361362.7330000001</v>
      </c>
      <c r="M7" s="1028">
        <f aca="true" t="shared" si="5" ref="M7:M12">L7/$L$7</f>
        <v>1</v>
      </c>
      <c r="N7" s="1025">
        <f>SUM(N8:N12)</f>
        <v>267092.53300000035</v>
      </c>
      <c r="O7" s="1026">
        <f>SUM(O8:O12)</f>
        <v>158379.34799999985</v>
      </c>
      <c r="P7" s="1027">
        <f aca="true" t="shared" si="6" ref="P7:P12">O7+N7</f>
        <v>425471.88100000017</v>
      </c>
      <c r="Q7" s="1028">
        <f aca="true" t="shared" si="7" ref="Q7:Q12">(L7/P7-1)</f>
        <v>-0.15067775536498973</v>
      </c>
    </row>
    <row r="8" spans="1:17" s="1034" customFormat="1" ht="18.75" customHeight="1" thickTop="1">
      <c r="A8" s="1030" t="s">
        <v>249</v>
      </c>
      <c r="B8" s="1031">
        <v>22344.472000000016</v>
      </c>
      <c r="C8" s="1032">
        <v>13437.933000000003</v>
      </c>
      <c r="D8" s="1032">
        <f t="shared" si="0"/>
        <v>35782.40500000002</v>
      </c>
      <c r="E8" s="1033">
        <f t="shared" si="1"/>
        <v>0.8268265364734242</v>
      </c>
      <c r="F8" s="1031">
        <v>21452.770999999997</v>
      </c>
      <c r="G8" s="1032">
        <v>13645.052000000007</v>
      </c>
      <c r="H8" s="1032">
        <f t="shared" si="2"/>
        <v>35097.823000000004</v>
      </c>
      <c r="I8" s="1033">
        <f t="shared" si="3"/>
        <v>0.019504970436486024</v>
      </c>
      <c r="J8" s="1031">
        <v>197033.00900000005</v>
      </c>
      <c r="K8" s="1032">
        <v>101743.61500000009</v>
      </c>
      <c r="L8" s="1032">
        <f t="shared" si="4"/>
        <v>298776.6240000001</v>
      </c>
      <c r="M8" s="1033">
        <f t="shared" si="5"/>
        <v>0.8268053031356724</v>
      </c>
      <c r="N8" s="1032">
        <v>220632.7320000004</v>
      </c>
      <c r="O8" s="1032">
        <v>128563.91899999985</v>
      </c>
      <c r="P8" s="1032">
        <f t="shared" si="6"/>
        <v>349196.65100000025</v>
      </c>
      <c r="Q8" s="1033">
        <f t="shared" si="7"/>
        <v>-0.14438863275352565</v>
      </c>
    </row>
    <row r="9" spans="1:17" s="1034" customFormat="1" ht="18.75" customHeight="1">
      <c r="A9" s="1030" t="s">
        <v>250</v>
      </c>
      <c r="B9" s="1031">
        <v>4072.744</v>
      </c>
      <c r="C9" s="1032">
        <v>1486.5079999999998</v>
      </c>
      <c r="D9" s="1032">
        <f t="shared" si="0"/>
        <v>5559.252</v>
      </c>
      <c r="E9" s="1033">
        <f t="shared" si="1"/>
        <v>0.12845802501377296</v>
      </c>
      <c r="F9" s="1031">
        <v>4033.4050000000007</v>
      </c>
      <c r="G9" s="1032">
        <v>1379.686</v>
      </c>
      <c r="H9" s="1032">
        <f t="shared" si="2"/>
        <v>5413.091</v>
      </c>
      <c r="I9" s="1033">
        <f t="shared" si="3"/>
        <v>0.027001393473710333</v>
      </c>
      <c r="J9" s="1031">
        <v>36348.18800000002</v>
      </c>
      <c r="K9" s="1032">
        <v>11012.18</v>
      </c>
      <c r="L9" s="1032">
        <f t="shared" si="4"/>
        <v>47360.36800000002</v>
      </c>
      <c r="M9" s="1033">
        <f t="shared" si="5"/>
        <v>0.13106046549631337</v>
      </c>
      <c r="N9" s="1032">
        <v>41884.52499999999</v>
      </c>
      <c r="O9" s="1032">
        <v>14660.920999999995</v>
      </c>
      <c r="P9" s="1032">
        <f t="shared" si="6"/>
        <v>56545.44599999998</v>
      </c>
      <c r="Q9" s="1033">
        <f t="shared" si="7"/>
        <v>-0.1624370952879206</v>
      </c>
    </row>
    <row r="10" spans="1:17" s="1034" customFormat="1" ht="18.75" customHeight="1">
      <c r="A10" s="1030" t="s">
        <v>251</v>
      </c>
      <c r="B10" s="1031">
        <v>303.227</v>
      </c>
      <c r="C10" s="1032">
        <v>1090.6589999999999</v>
      </c>
      <c r="D10" s="1032">
        <f t="shared" si="0"/>
        <v>1393.886</v>
      </c>
      <c r="E10" s="1033">
        <f t="shared" si="1"/>
        <v>0.032208621349481534</v>
      </c>
      <c r="F10" s="1031">
        <v>201.10800000000003</v>
      </c>
      <c r="G10" s="1032">
        <v>1064.131</v>
      </c>
      <c r="H10" s="1032">
        <f t="shared" si="2"/>
        <v>1265.239</v>
      </c>
      <c r="I10" s="1033">
        <f t="shared" si="3"/>
        <v>0.10167802288737526</v>
      </c>
      <c r="J10" s="1031">
        <v>1942.9380000000003</v>
      </c>
      <c r="K10" s="1032">
        <v>8324.209000000004</v>
      </c>
      <c r="L10" s="1032">
        <f t="shared" si="4"/>
        <v>10267.147000000004</v>
      </c>
      <c r="M10" s="1033">
        <f t="shared" si="5"/>
        <v>0.028412301719004326</v>
      </c>
      <c r="N10" s="1032">
        <v>2276.35</v>
      </c>
      <c r="O10" s="1032">
        <v>10281.88</v>
      </c>
      <c r="P10" s="1032">
        <f t="shared" si="6"/>
        <v>12558.23</v>
      </c>
      <c r="Q10" s="1033">
        <f t="shared" si="7"/>
        <v>-0.1824367765202577</v>
      </c>
    </row>
    <row r="11" spans="1:17" s="1034" customFormat="1" ht="18.75" customHeight="1">
      <c r="A11" s="1030" t="s">
        <v>253</v>
      </c>
      <c r="B11" s="1031">
        <v>61.42200000000001</v>
      </c>
      <c r="C11" s="1032">
        <v>448.514</v>
      </c>
      <c r="D11" s="1032">
        <f t="shared" si="0"/>
        <v>509.93600000000004</v>
      </c>
      <c r="E11" s="1033">
        <f t="shared" si="1"/>
        <v>0.011783126838542905</v>
      </c>
      <c r="F11" s="1031">
        <v>391.08799999999997</v>
      </c>
      <c r="G11" s="1032">
        <v>545.1170000000001</v>
      </c>
      <c r="H11" s="1032">
        <f t="shared" si="2"/>
        <v>936.205</v>
      </c>
      <c r="I11" s="1033">
        <f t="shared" si="3"/>
        <v>-0.4553158763305045</v>
      </c>
      <c r="J11" s="1031">
        <v>529.9319999999999</v>
      </c>
      <c r="K11" s="1032">
        <v>4178.892999999999</v>
      </c>
      <c r="L11" s="1032">
        <f t="shared" si="4"/>
        <v>4708.824999999999</v>
      </c>
      <c r="M11" s="1033">
        <f t="shared" si="5"/>
        <v>0.013030743267042972</v>
      </c>
      <c r="N11" s="1032">
        <v>2070.5779999999995</v>
      </c>
      <c r="O11" s="1032">
        <v>4699.355</v>
      </c>
      <c r="P11" s="1032">
        <f t="shared" si="6"/>
        <v>6769.932999999999</v>
      </c>
      <c r="Q11" s="1033">
        <f t="shared" si="7"/>
        <v>-0.30445028037943667</v>
      </c>
    </row>
    <row r="12" spans="1:17" s="1034" customFormat="1" ht="18.75" customHeight="1" thickBot="1">
      <c r="A12" s="1035" t="s">
        <v>219</v>
      </c>
      <c r="B12" s="1036">
        <v>7.255</v>
      </c>
      <c r="C12" s="1037">
        <v>24.064</v>
      </c>
      <c r="D12" s="1037">
        <f t="shared" si="0"/>
        <v>31.319</v>
      </c>
      <c r="E12" s="1038">
        <f t="shared" si="1"/>
        <v>0.0007236903247786491</v>
      </c>
      <c r="F12" s="1036">
        <v>81.527</v>
      </c>
      <c r="G12" s="1037">
        <v>13.127</v>
      </c>
      <c r="H12" s="1037">
        <f t="shared" si="2"/>
        <v>94.654</v>
      </c>
      <c r="I12" s="1038">
        <f t="shared" si="3"/>
        <v>-0.6691212204449891</v>
      </c>
      <c r="J12" s="1036">
        <v>136.27</v>
      </c>
      <c r="K12" s="1037">
        <v>113.499</v>
      </c>
      <c r="L12" s="1037">
        <f t="shared" si="4"/>
        <v>249.769</v>
      </c>
      <c r="M12" s="1038">
        <f t="shared" si="5"/>
        <v>0.0006911863819670633</v>
      </c>
      <c r="N12" s="1036">
        <v>228.348</v>
      </c>
      <c r="O12" s="1037">
        <v>173.273</v>
      </c>
      <c r="P12" s="1037">
        <f t="shared" si="6"/>
        <v>401.621</v>
      </c>
      <c r="Q12" s="1038">
        <f t="shared" si="7"/>
        <v>-0.3780977588323319</v>
      </c>
    </row>
    <row r="13" ht="13.5">
      <c r="A13" s="1039" t="s">
        <v>311</v>
      </c>
    </row>
    <row r="14" spans="1:3" ht="13.5">
      <c r="A14" s="1040" t="s">
        <v>312</v>
      </c>
      <c r="B14" s="1041"/>
      <c r="C14" s="1041"/>
    </row>
  </sheetData>
  <sheetProtection/>
  <mergeCells count="13">
    <mergeCell ref="Q5:Q6"/>
    <mergeCell ref="F5:H5"/>
    <mergeCell ref="J5:L5"/>
    <mergeCell ref="N5:P5"/>
    <mergeCell ref="I5:I6"/>
    <mergeCell ref="M5:M6"/>
    <mergeCell ref="P1:Q1"/>
    <mergeCell ref="B4:I4"/>
    <mergeCell ref="J4:Q4"/>
    <mergeCell ref="A3:Q3"/>
    <mergeCell ref="A4:A6"/>
    <mergeCell ref="E5:E6"/>
    <mergeCell ref="B5:D5"/>
  </mergeCells>
  <conditionalFormatting sqref="I1:I65536 Q2:Q65536">
    <cfRule type="cellIs" priority="2" dxfId="0" operator="lessThan" stopIfTrue="1">
      <formula>0</formula>
    </cfRule>
  </conditionalFormatting>
  <hyperlinks>
    <hyperlink ref="P1:Q1" location="INDICE!A1" display="Volver al Indice"/>
  </hyperlinks>
  <printOptions/>
  <pageMargins left="0.21" right="0.21" top="1" bottom="0.27" header="0.17" footer="0.24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5526"/>
  <sheetViews>
    <sheetView showGridLines="0" zoomScale="88" zoomScaleNormal="88" workbookViewId="0" topLeftCell="A1">
      <selection activeCell="A1" sqref="A1"/>
    </sheetView>
  </sheetViews>
  <sheetFormatPr defaultColWidth="11.00390625" defaultRowHeight="12.75"/>
  <cols>
    <col min="1" max="1" width="9.8515625" style="1" customWidth="1"/>
    <col min="2" max="2" width="16.421875" style="1" customWidth="1"/>
    <col min="3" max="3" width="11.57421875" style="1" customWidth="1"/>
    <col min="4" max="4" width="8.421875" style="1" customWidth="1"/>
    <col min="5" max="5" width="8.140625" style="1" customWidth="1"/>
    <col min="6" max="6" width="9.57421875" style="1" customWidth="1"/>
    <col min="7" max="7" width="10.8515625" style="1" customWidth="1"/>
    <col min="8" max="9" width="10.00390625" style="1" customWidth="1"/>
    <col min="10" max="10" width="9.57421875" style="1" customWidth="1"/>
    <col min="11" max="11" width="10.421875" style="1" customWidth="1"/>
    <col min="12" max="12" width="9.7109375" style="1" customWidth="1"/>
    <col min="13" max="13" width="9.00390625" style="1" customWidth="1"/>
    <col min="14" max="14" width="10.00390625" style="1" customWidth="1"/>
    <col min="15" max="15" width="12.28125" style="1" customWidth="1"/>
    <col min="16" max="16" width="10.421875" style="1" customWidth="1"/>
    <col min="17" max="16384" width="11.00390625" style="1" customWidth="1"/>
  </cols>
  <sheetData>
    <row r="1" spans="15:16" ht="22.5" customHeight="1" thickBot="1">
      <c r="O1" s="2" t="s">
        <v>0</v>
      </c>
      <c r="P1" s="3"/>
    </row>
    <row r="2" ht="5.25" customHeight="1"/>
    <row r="3" ht="3.75" customHeight="1" thickBot="1"/>
    <row r="4" spans="1:16" ht="13.5" customHeight="1" thickTop="1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6" ht="12.7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</row>
    <row r="6" spans="1:16" ht="5.25" customHeight="1" thickBo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P6" s="13"/>
    </row>
    <row r="7" spans="1:16" ht="16.5" customHeight="1" thickTop="1">
      <c r="A7" s="14"/>
      <c r="B7" s="15"/>
      <c r="C7" s="16" t="s">
        <v>2</v>
      </c>
      <c r="D7" s="17"/>
      <c r="E7" s="17"/>
      <c r="F7" s="18"/>
      <c r="G7" s="19" t="s">
        <v>3</v>
      </c>
      <c r="H7" s="20"/>
      <c r="I7" s="20"/>
      <c r="J7" s="20"/>
      <c r="K7" s="20"/>
      <c r="L7" s="20"/>
      <c r="M7" s="20"/>
      <c r="N7" s="21"/>
      <c r="O7" s="22" t="s">
        <v>4</v>
      </c>
      <c r="P7" s="23"/>
    </row>
    <row r="8" spans="1:16" ht="3.75" customHeight="1" thickBot="1">
      <c r="A8" s="24"/>
      <c r="B8" s="25"/>
      <c r="C8" s="26"/>
      <c r="D8" s="27"/>
      <c r="E8" s="27"/>
      <c r="F8" s="28"/>
      <c r="G8" s="29"/>
      <c r="H8" s="22"/>
      <c r="I8" s="22"/>
      <c r="J8" s="22"/>
      <c r="K8" s="22"/>
      <c r="L8" s="22"/>
      <c r="M8" s="22"/>
      <c r="N8" s="23"/>
      <c r="O8" s="30"/>
      <c r="P8" s="31"/>
    </row>
    <row r="9" spans="1:16" ht="21.75" customHeight="1" thickBot="1" thickTop="1">
      <c r="A9" s="32" t="s">
        <v>5</v>
      </c>
      <c r="B9" s="33"/>
      <c r="C9" s="34" t="s">
        <v>6</v>
      </c>
      <c r="D9" s="35" t="s">
        <v>7</v>
      </c>
      <c r="E9" s="20" t="s">
        <v>8</v>
      </c>
      <c r="F9" s="36" t="s">
        <v>9</v>
      </c>
      <c r="G9" s="37" t="s">
        <v>6</v>
      </c>
      <c r="H9" s="38"/>
      <c r="I9" s="39"/>
      <c r="J9" s="40" t="s">
        <v>7</v>
      </c>
      <c r="K9" s="41"/>
      <c r="L9" s="42"/>
      <c r="M9" s="43" t="s">
        <v>8</v>
      </c>
      <c r="N9" s="44" t="s">
        <v>9</v>
      </c>
      <c r="O9" s="45" t="s">
        <v>6</v>
      </c>
      <c r="P9" s="46" t="s">
        <v>9</v>
      </c>
    </row>
    <row r="10" spans="1:16" ht="9" customHeight="1">
      <c r="A10" s="24"/>
      <c r="B10" s="25"/>
      <c r="C10" s="47"/>
      <c r="D10" s="48"/>
      <c r="E10" s="49"/>
      <c r="F10" s="50"/>
      <c r="G10" s="51" t="s">
        <v>10</v>
      </c>
      <c r="H10" s="52" t="s">
        <v>10</v>
      </c>
      <c r="I10" s="53" t="s">
        <v>10</v>
      </c>
      <c r="J10" s="54" t="s">
        <v>10</v>
      </c>
      <c r="K10" s="52" t="s">
        <v>10</v>
      </c>
      <c r="L10" s="54" t="s">
        <v>10</v>
      </c>
      <c r="M10" s="55"/>
      <c r="N10" s="56"/>
      <c r="O10" s="57"/>
      <c r="P10" s="58"/>
    </row>
    <row r="11" spans="1:16" ht="15.75" customHeight="1" thickBot="1">
      <c r="A11" s="59"/>
      <c r="B11" s="60"/>
      <c r="C11" s="61"/>
      <c r="D11" s="62"/>
      <c r="E11" s="63"/>
      <c r="F11" s="64"/>
      <c r="G11" s="65" t="s">
        <v>11</v>
      </c>
      <c r="H11" s="66" t="s">
        <v>12</v>
      </c>
      <c r="I11" s="67" t="s">
        <v>13</v>
      </c>
      <c r="J11" s="68" t="s">
        <v>14</v>
      </c>
      <c r="K11" s="66" t="s">
        <v>15</v>
      </c>
      <c r="L11" s="68" t="s">
        <v>13</v>
      </c>
      <c r="M11" s="69"/>
      <c r="N11" s="70"/>
      <c r="O11" s="71"/>
      <c r="P11" s="72"/>
    </row>
    <row r="12" spans="1:16" s="89" customFormat="1" ht="18" customHeight="1" thickTop="1">
      <c r="A12" s="73">
        <v>2008</v>
      </c>
      <c r="B12" s="74" t="s">
        <v>16</v>
      </c>
      <c r="C12" s="75">
        <v>757080</v>
      </c>
      <c r="D12" s="76">
        <v>9446.288000000004</v>
      </c>
      <c r="E12" s="77">
        <v>1111.41</v>
      </c>
      <c r="F12" s="78">
        <f>E12+D12</f>
        <v>10557.698000000004</v>
      </c>
      <c r="G12" s="79">
        <v>255575</v>
      </c>
      <c r="H12" s="80">
        <v>235678</v>
      </c>
      <c r="I12" s="81">
        <f aca="true" t="shared" si="0" ref="I12:I23">H12+G12</f>
        <v>491253</v>
      </c>
      <c r="J12" s="82">
        <v>27736.967999999997</v>
      </c>
      <c r="K12" s="83">
        <v>14969.558999999997</v>
      </c>
      <c r="L12" s="84">
        <f aca="true" t="shared" si="1" ref="L12:L23">K12+J12</f>
        <v>42706.526999999995</v>
      </c>
      <c r="M12" s="85">
        <v>696.267</v>
      </c>
      <c r="N12" s="86">
        <f aca="true" t="shared" si="2" ref="N12:N28">L12+M12</f>
        <v>43402.793999999994</v>
      </c>
      <c r="O12" s="87">
        <f aca="true" t="shared" si="3" ref="O12:O23">I12+C12</f>
        <v>1248333</v>
      </c>
      <c r="P12" s="88">
        <f aca="true" t="shared" si="4" ref="P12:P23">N12+F12</f>
        <v>53960.492</v>
      </c>
    </row>
    <row r="13" spans="1:16" s="106" customFormat="1" ht="18" customHeight="1">
      <c r="A13" s="90"/>
      <c r="B13" s="91" t="s">
        <v>17</v>
      </c>
      <c r="C13" s="92">
        <v>716101</v>
      </c>
      <c r="D13" s="93">
        <v>10395.962000000007</v>
      </c>
      <c r="E13" s="94">
        <v>1127.4769999999999</v>
      </c>
      <c r="F13" s="95">
        <f aca="true" t="shared" si="5" ref="F13:F33">E13+D13</f>
        <v>11523.439000000006</v>
      </c>
      <c r="G13" s="96">
        <v>199075</v>
      </c>
      <c r="H13" s="97">
        <v>178691</v>
      </c>
      <c r="I13" s="98">
        <f t="shared" si="0"/>
        <v>377766</v>
      </c>
      <c r="J13" s="99">
        <v>31851.071</v>
      </c>
      <c r="K13" s="100">
        <v>16198.118999999993</v>
      </c>
      <c r="L13" s="101">
        <f t="shared" si="1"/>
        <v>48049.189999999995</v>
      </c>
      <c r="M13" s="102">
        <v>635.2089999999997</v>
      </c>
      <c r="N13" s="103">
        <f t="shared" si="2"/>
        <v>48684.399</v>
      </c>
      <c r="O13" s="104">
        <f t="shared" si="3"/>
        <v>1093867</v>
      </c>
      <c r="P13" s="105">
        <f t="shared" si="4"/>
        <v>60207.838</v>
      </c>
    </row>
    <row r="14" spans="1:16" ht="18" customHeight="1">
      <c r="A14" s="90"/>
      <c r="B14" s="91" t="s">
        <v>18</v>
      </c>
      <c r="C14" s="92">
        <v>719361</v>
      </c>
      <c r="D14" s="93">
        <v>9604.151999999998</v>
      </c>
      <c r="E14" s="94">
        <v>1063.6180000000002</v>
      </c>
      <c r="F14" s="95">
        <f t="shared" si="5"/>
        <v>10667.769999999999</v>
      </c>
      <c r="G14" s="96">
        <v>219937</v>
      </c>
      <c r="H14" s="97">
        <v>202088</v>
      </c>
      <c r="I14" s="98">
        <f t="shared" si="0"/>
        <v>422025</v>
      </c>
      <c r="J14" s="107">
        <v>26506.808999999994</v>
      </c>
      <c r="K14" s="100">
        <v>16955.29</v>
      </c>
      <c r="L14" s="101">
        <f t="shared" si="1"/>
        <v>43462.098999999995</v>
      </c>
      <c r="M14" s="102">
        <v>874.6560000000001</v>
      </c>
      <c r="N14" s="103">
        <f t="shared" si="2"/>
        <v>44336.755</v>
      </c>
      <c r="O14" s="104">
        <f t="shared" si="3"/>
        <v>1141386</v>
      </c>
      <c r="P14" s="105">
        <f t="shared" si="4"/>
        <v>55004.524999999994</v>
      </c>
    </row>
    <row r="15" spans="1:16" ht="18" customHeight="1">
      <c r="A15" s="90"/>
      <c r="B15" s="91" t="s">
        <v>19</v>
      </c>
      <c r="C15" s="92">
        <v>695564</v>
      </c>
      <c r="D15" s="93">
        <v>11833.70700000001</v>
      </c>
      <c r="E15" s="94">
        <v>1260.01</v>
      </c>
      <c r="F15" s="95">
        <f t="shared" si="5"/>
        <v>13093.71700000001</v>
      </c>
      <c r="G15" s="96">
        <v>187202</v>
      </c>
      <c r="H15" s="97">
        <v>170251</v>
      </c>
      <c r="I15" s="98">
        <f t="shared" si="0"/>
        <v>357453</v>
      </c>
      <c r="J15" s="99">
        <v>31541.294999999995</v>
      </c>
      <c r="K15" s="100">
        <v>17155.534999999996</v>
      </c>
      <c r="L15" s="101">
        <f t="shared" si="1"/>
        <v>48696.82999999999</v>
      </c>
      <c r="M15" s="102">
        <v>819.915</v>
      </c>
      <c r="N15" s="103">
        <f t="shared" si="2"/>
        <v>49516.74499999999</v>
      </c>
      <c r="O15" s="104">
        <f t="shared" si="3"/>
        <v>1053017</v>
      </c>
      <c r="P15" s="105">
        <f t="shared" si="4"/>
        <v>62610.462</v>
      </c>
    </row>
    <row r="16" spans="1:16" s="108" customFormat="1" ht="18" customHeight="1">
      <c r="A16" s="90"/>
      <c r="B16" s="91" t="s">
        <v>20</v>
      </c>
      <c r="C16" s="92">
        <v>747547</v>
      </c>
      <c r="D16" s="93">
        <v>10278.163000000004</v>
      </c>
      <c r="E16" s="94">
        <v>1307.2579999999998</v>
      </c>
      <c r="F16" s="95">
        <f t="shared" si="5"/>
        <v>11585.421000000004</v>
      </c>
      <c r="G16" s="96">
        <v>205654</v>
      </c>
      <c r="H16" s="97">
        <v>192443</v>
      </c>
      <c r="I16" s="98">
        <f t="shared" si="0"/>
        <v>398097</v>
      </c>
      <c r="J16" s="99">
        <v>29112.065000000013</v>
      </c>
      <c r="K16" s="100">
        <v>17072.367000000006</v>
      </c>
      <c r="L16" s="101">
        <f t="shared" si="1"/>
        <v>46184.432000000015</v>
      </c>
      <c r="M16" s="102">
        <v>847.5180000000003</v>
      </c>
      <c r="N16" s="103">
        <f t="shared" si="2"/>
        <v>47031.95000000002</v>
      </c>
      <c r="O16" s="104">
        <f t="shared" si="3"/>
        <v>1145644</v>
      </c>
      <c r="P16" s="105">
        <f t="shared" si="4"/>
        <v>58617.37100000002</v>
      </c>
    </row>
    <row r="17" spans="1:16" ht="18" customHeight="1">
      <c r="A17" s="90"/>
      <c r="B17" s="91" t="s">
        <v>21</v>
      </c>
      <c r="C17" s="92">
        <v>737778</v>
      </c>
      <c r="D17" s="93">
        <v>11046.85200000001</v>
      </c>
      <c r="E17" s="94">
        <v>1234.525</v>
      </c>
      <c r="F17" s="95">
        <f t="shared" si="5"/>
        <v>12281.37700000001</v>
      </c>
      <c r="G17" s="96">
        <v>244421</v>
      </c>
      <c r="H17" s="97">
        <v>221068</v>
      </c>
      <c r="I17" s="98">
        <f t="shared" si="0"/>
        <v>465489</v>
      </c>
      <c r="J17" s="99">
        <v>24249.703999999998</v>
      </c>
      <c r="K17" s="100">
        <v>14916.06</v>
      </c>
      <c r="L17" s="101">
        <f t="shared" si="1"/>
        <v>39165.763999999996</v>
      </c>
      <c r="M17" s="102">
        <v>684.81</v>
      </c>
      <c r="N17" s="103">
        <f t="shared" si="2"/>
        <v>39850.57399999999</v>
      </c>
      <c r="O17" s="104">
        <f t="shared" si="3"/>
        <v>1203267</v>
      </c>
      <c r="P17" s="105">
        <f t="shared" si="4"/>
        <v>52131.951</v>
      </c>
    </row>
    <row r="18" spans="1:16" s="106" customFormat="1" ht="18" customHeight="1">
      <c r="A18" s="90"/>
      <c r="B18" s="91" t="s">
        <v>22</v>
      </c>
      <c r="C18" s="92">
        <v>792705</v>
      </c>
      <c r="D18" s="93">
        <v>11227.408000000009</v>
      </c>
      <c r="E18" s="94">
        <v>1295.2739999999994</v>
      </c>
      <c r="F18" s="95">
        <f t="shared" si="5"/>
        <v>12522.682000000008</v>
      </c>
      <c r="G18" s="96">
        <v>248945</v>
      </c>
      <c r="H18" s="97">
        <v>267869</v>
      </c>
      <c r="I18" s="98">
        <f t="shared" si="0"/>
        <v>516814</v>
      </c>
      <c r="J18" s="99">
        <v>22693.72200000001</v>
      </c>
      <c r="K18" s="100">
        <v>15360.84</v>
      </c>
      <c r="L18" s="101">
        <f t="shared" si="1"/>
        <v>38054.562000000005</v>
      </c>
      <c r="M18" s="102">
        <v>848.238</v>
      </c>
      <c r="N18" s="103">
        <f t="shared" si="2"/>
        <v>38902.8</v>
      </c>
      <c r="O18" s="104">
        <f t="shared" si="3"/>
        <v>1309519</v>
      </c>
      <c r="P18" s="105">
        <f t="shared" si="4"/>
        <v>51425.48200000001</v>
      </c>
    </row>
    <row r="19" spans="1:16" ht="18" customHeight="1">
      <c r="A19" s="90"/>
      <c r="B19" s="91" t="s">
        <v>23</v>
      </c>
      <c r="C19" s="92">
        <v>776785</v>
      </c>
      <c r="D19" s="93">
        <v>10271.205000000004</v>
      </c>
      <c r="E19" s="94">
        <v>1429.3129999999999</v>
      </c>
      <c r="F19" s="95">
        <f t="shared" si="5"/>
        <v>11700.518000000004</v>
      </c>
      <c r="G19" s="96">
        <v>263037</v>
      </c>
      <c r="H19" s="97">
        <v>240350</v>
      </c>
      <c r="I19" s="98">
        <f t="shared" si="0"/>
        <v>503387</v>
      </c>
      <c r="J19" s="99">
        <v>24164.811999999998</v>
      </c>
      <c r="K19" s="100">
        <v>14788.021000000004</v>
      </c>
      <c r="L19" s="101">
        <f t="shared" si="1"/>
        <v>38952.833</v>
      </c>
      <c r="M19" s="102">
        <v>799.49</v>
      </c>
      <c r="N19" s="103">
        <f t="shared" si="2"/>
        <v>39752.323</v>
      </c>
      <c r="O19" s="104">
        <f t="shared" si="3"/>
        <v>1280172</v>
      </c>
      <c r="P19" s="105">
        <f t="shared" si="4"/>
        <v>51452.841</v>
      </c>
    </row>
    <row r="20" spans="1:16" ht="18" customHeight="1">
      <c r="A20" s="90"/>
      <c r="B20" s="91" t="s">
        <v>24</v>
      </c>
      <c r="C20" s="92">
        <v>719497</v>
      </c>
      <c r="D20" s="93">
        <v>10158.707999999999</v>
      </c>
      <c r="E20" s="94">
        <v>1411.8120000000001</v>
      </c>
      <c r="F20" s="95">
        <f t="shared" si="5"/>
        <v>11570.519999999999</v>
      </c>
      <c r="G20" s="96">
        <v>212925</v>
      </c>
      <c r="H20" s="97">
        <v>186143</v>
      </c>
      <c r="I20" s="98">
        <f t="shared" si="0"/>
        <v>399068</v>
      </c>
      <c r="J20" s="99">
        <v>23076.188</v>
      </c>
      <c r="K20" s="100">
        <v>14316.444000000001</v>
      </c>
      <c r="L20" s="101">
        <f t="shared" si="1"/>
        <v>37392.632</v>
      </c>
      <c r="M20" s="102">
        <v>672.7810000000002</v>
      </c>
      <c r="N20" s="103">
        <f t="shared" si="2"/>
        <v>38065.413</v>
      </c>
      <c r="O20" s="104">
        <f t="shared" si="3"/>
        <v>1118565</v>
      </c>
      <c r="P20" s="105">
        <f t="shared" si="4"/>
        <v>49635.933</v>
      </c>
    </row>
    <row r="21" spans="1:16" s="124" customFormat="1" ht="18" customHeight="1">
      <c r="A21" s="90"/>
      <c r="B21" s="109" t="s">
        <v>25</v>
      </c>
      <c r="C21" s="110">
        <v>790262</v>
      </c>
      <c r="D21" s="111">
        <v>10076.233999999993</v>
      </c>
      <c r="E21" s="112">
        <v>1375.682</v>
      </c>
      <c r="F21" s="113">
        <f t="shared" si="5"/>
        <v>11451.915999999994</v>
      </c>
      <c r="G21" s="114">
        <v>217530</v>
      </c>
      <c r="H21" s="115">
        <v>218821</v>
      </c>
      <c r="I21" s="116">
        <f t="shared" si="0"/>
        <v>436351</v>
      </c>
      <c r="J21" s="117">
        <v>26159.89900000001</v>
      </c>
      <c r="K21" s="118">
        <v>16647.113000000005</v>
      </c>
      <c r="L21" s="119">
        <f t="shared" si="1"/>
        <v>42807.01200000002</v>
      </c>
      <c r="M21" s="120">
        <v>772.4329999999993</v>
      </c>
      <c r="N21" s="121">
        <f t="shared" si="2"/>
        <v>43579.445000000014</v>
      </c>
      <c r="O21" s="122">
        <f t="shared" si="3"/>
        <v>1226613</v>
      </c>
      <c r="P21" s="123">
        <f t="shared" si="4"/>
        <v>55031.361000000004</v>
      </c>
    </row>
    <row r="22" spans="1:16" ht="18" customHeight="1">
      <c r="A22" s="90"/>
      <c r="B22" s="91" t="s">
        <v>26</v>
      </c>
      <c r="C22" s="92">
        <v>736828</v>
      </c>
      <c r="D22" s="93">
        <v>9723.853999999994</v>
      </c>
      <c r="E22" s="94">
        <v>1259.2869999999998</v>
      </c>
      <c r="F22" s="95">
        <f t="shared" si="5"/>
        <v>10983.140999999994</v>
      </c>
      <c r="G22" s="96">
        <v>200905</v>
      </c>
      <c r="H22" s="97">
        <v>210826</v>
      </c>
      <c r="I22" s="98">
        <f t="shared" si="0"/>
        <v>411731</v>
      </c>
      <c r="J22" s="99">
        <v>23934.81200000001</v>
      </c>
      <c r="K22" s="100">
        <v>15866.594</v>
      </c>
      <c r="L22" s="101">
        <f t="shared" si="1"/>
        <v>39801.40600000001</v>
      </c>
      <c r="M22" s="102">
        <v>425.03</v>
      </c>
      <c r="N22" s="103">
        <f t="shared" si="2"/>
        <v>40226.43600000001</v>
      </c>
      <c r="O22" s="104">
        <f t="shared" si="3"/>
        <v>1148559</v>
      </c>
      <c r="P22" s="105">
        <f t="shared" si="4"/>
        <v>51209.577000000005</v>
      </c>
    </row>
    <row r="23" spans="1:16" ht="18" customHeight="1" thickBot="1">
      <c r="A23" s="125"/>
      <c r="B23" s="91" t="s">
        <v>27</v>
      </c>
      <c r="C23" s="92">
        <v>794657</v>
      </c>
      <c r="D23" s="93">
        <v>9226.326999999996</v>
      </c>
      <c r="E23" s="94">
        <v>1407.675</v>
      </c>
      <c r="F23" s="95">
        <f t="shared" si="5"/>
        <v>10634.001999999995</v>
      </c>
      <c r="G23" s="96">
        <v>224109</v>
      </c>
      <c r="H23" s="97">
        <v>270938</v>
      </c>
      <c r="I23" s="98">
        <f t="shared" si="0"/>
        <v>495047</v>
      </c>
      <c r="J23" s="99">
        <v>21571.310999999994</v>
      </c>
      <c r="K23" s="100">
        <v>15561.695999999994</v>
      </c>
      <c r="L23" s="101">
        <f t="shared" si="1"/>
        <v>37133.00699999999</v>
      </c>
      <c r="M23" s="102">
        <v>612.695</v>
      </c>
      <c r="N23" s="103">
        <f t="shared" si="2"/>
        <v>37745.70199999999</v>
      </c>
      <c r="O23" s="104">
        <f t="shared" si="3"/>
        <v>1289704</v>
      </c>
      <c r="P23" s="105">
        <f t="shared" si="4"/>
        <v>48379.70399999998</v>
      </c>
    </row>
    <row r="24" spans="1:16" ht="3.75" customHeight="1">
      <c r="A24" s="126"/>
      <c r="B24" s="127"/>
      <c r="C24" s="128"/>
      <c r="D24" s="129"/>
      <c r="E24" s="130"/>
      <c r="F24" s="131">
        <f t="shared" si="5"/>
        <v>0</v>
      </c>
      <c r="G24" s="132"/>
      <c r="H24" s="133"/>
      <c r="I24" s="134"/>
      <c r="J24" s="135"/>
      <c r="K24" s="133"/>
      <c r="L24" s="136"/>
      <c r="M24" s="137"/>
      <c r="N24" s="138">
        <f t="shared" si="2"/>
        <v>0</v>
      </c>
      <c r="O24" s="139"/>
      <c r="P24" s="140"/>
    </row>
    <row r="25" spans="1:16" s="89" customFormat="1" ht="18" customHeight="1">
      <c r="A25" s="141">
        <v>2009</v>
      </c>
      <c r="B25" s="74" t="s">
        <v>16</v>
      </c>
      <c r="C25" s="75">
        <v>733018</v>
      </c>
      <c r="D25" s="76">
        <v>6659.961000000001</v>
      </c>
      <c r="E25" s="77">
        <v>898.682</v>
      </c>
      <c r="F25" s="78">
        <f t="shared" si="5"/>
        <v>7558.643000000001</v>
      </c>
      <c r="G25" s="142">
        <v>268696</v>
      </c>
      <c r="H25" s="80">
        <v>240173</v>
      </c>
      <c r="I25" s="81">
        <f aca="true" t="shared" si="6" ref="I25:I33">H25+G25</f>
        <v>508869</v>
      </c>
      <c r="J25" s="82">
        <v>24869.754</v>
      </c>
      <c r="K25" s="83">
        <v>11481.022999999997</v>
      </c>
      <c r="L25" s="84">
        <f aca="true" t="shared" si="7" ref="L25:L33">K25+J25</f>
        <v>36350.777</v>
      </c>
      <c r="M25" s="143">
        <v>393.9170000000001</v>
      </c>
      <c r="N25" s="86">
        <f t="shared" si="2"/>
        <v>36744.694</v>
      </c>
      <c r="O25" s="144">
        <f aca="true" t="shared" si="8" ref="O25:O30">I25+C25</f>
        <v>1241887</v>
      </c>
      <c r="P25" s="145">
        <f aca="true" t="shared" si="9" ref="P25:P30">N25+F25</f>
        <v>44303.33700000001</v>
      </c>
    </row>
    <row r="26" spans="1:16" s="89" customFormat="1" ht="18" customHeight="1">
      <c r="A26" s="146"/>
      <c r="B26" s="74" t="s">
        <v>17</v>
      </c>
      <c r="C26" s="75">
        <v>668872</v>
      </c>
      <c r="D26" s="76">
        <v>8288.55</v>
      </c>
      <c r="E26" s="77">
        <v>1067.4029999999998</v>
      </c>
      <c r="F26" s="78">
        <f t="shared" si="5"/>
        <v>9355.953</v>
      </c>
      <c r="G26" s="142">
        <v>192435</v>
      </c>
      <c r="H26" s="80">
        <v>178630</v>
      </c>
      <c r="I26" s="81">
        <f t="shared" si="6"/>
        <v>371065</v>
      </c>
      <c r="J26" s="82">
        <v>24124.997</v>
      </c>
      <c r="K26" s="83">
        <v>12126.486000000004</v>
      </c>
      <c r="L26" s="84">
        <f t="shared" si="7"/>
        <v>36251.48300000001</v>
      </c>
      <c r="M26" s="143">
        <v>476.25</v>
      </c>
      <c r="N26" s="86">
        <f t="shared" si="2"/>
        <v>36727.73300000001</v>
      </c>
      <c r="O26" s="144">
        <f t="shared" si="8"/>
        <v>1039937</v>
      </c>
      <c r="P26" s="145">
        <f t="shared" si="9"/>
        <v>46083.68600000001</v>
      </c>
    </row>
    <row r="27" spans="1:16" s="89" customFormat="1" ht="18" customHeight="1">
      <c r="A27" s="146"/>
      <c r="B27" s="74" t="s">
        <v>18</v>
      </c>
      <c r="C27" s="75">
        <v>744157</v>
      </c>
      <c r="D27" s="76">
        <v>9133.391</v>
      </c>
      <c r="E27" s="77">
        <v>1100.859</v>
      </c>
      <c r="F27" s="78">
        <f t="shared" si="5"/>
        <v>10234.25</v>
      </c>
      <c r="G27" s="142">
        <v>213521</v>
      </c>
      <c r="H27" s="80">
        <v>191654</v>
      </c>
      <c r="I27" s="81">
        <f t="shared" si="6"/>
        <v>405175</v>
      </c>
      <c r="J27" s="82">
        <v>21728.26</v>
      </c>
      <c r="K27" s="83">
        <v>12754.587999999998</v>
      </c>
      <c r="L27" s="84">
        <f t="shared" si="7"/>
        <v>34482.848</v>
      </c>
      <c r="M27" s="143">
        <v>524.753</v>
      </c>
      <c r="N27" s="86">
        <f t="shared" si="2"/>
        <v>35007.600999999995</v>
      </c>
      <c r="O27" s="144">
        <f t="shared" si="8"/>
        <v>1149332</v>
      </c>
      <c r="P27" s="145">
        <f t="shared" si="9"/>
        <v>45241.850999999995</v>
      </c>
    </row>
    <row r="28" spans="1:16" s="89" customFormat="1" ht="18" customHeight="1">
      <c r="A28" s="146"/>
      <c r="B28" s="74" t="s">
        <v>19</v>
      </c>
      <c r="C28" s="75">
        <v>755671</v>
      </c>
      <c r="D28" s="76">
        <v>8008.049999999994</v>
      </c>
      <c r="E28" s="77">
        <v>1101.4259999999997</v>
      </c>
      <c r="F28" s="78">
        <f t="shared" si="5"/>
        <v>9109.475999999993</v>
      </c>
      <c r="G28" s="142">
        <v>211311</v>
      </c>
      <c r="H28" s="80">
        <v>206202</v>
      </c>
      <c r="I28" s="81">
        <f t="shared" si="6"/>
        <v>417513</v>
      </c>
      <c r="J28" s="82">
        <v>29153.026</v>
      </c>
      <c r="K28" s="83">
        <v>12862.082000000002</v>
      </c>
      <c r="L28" s="84">
        <f t="shared" si="7"/>
        <v>42015.10800000001</v>
      </c>
      <c r="M28" s="143">
        <v>422.771</v>
      </c>
      <c r="N28" s="86">
        <f t="shared" si="2"/>
        <v>42437.87900000001</v>
      </c>
      <c r="O28" s="144">
        <f t="shared" si="8"/>
        <v>1173184</v>
      </c>
      <c r="P28" s="145">
        <f t="shared" si="9"/>
        <v>51547.355</v>
      </c>
    </row>
    <row r="29" spans="1:16" s="89" customFormat="1" ht="18" customHeight="1">
      <c r="A29" s="147"/>
      <c r="B29" s="74" t="s">
        <v>20</v>
      </c>
      <c r="C29" s="75">
        <v>724014</v>
      </c>
      <c r="D29" s="76">
        <v>8281.360999999999</v>
      </c>
      <c r="E29" s="77">
        <v>1165.6030000000003</v>
      </c>
      <c r="F29" s="78">
        <f t="shared" si="5"/>
        <v>9446.964</v>
      </c>
      <c r="G29" s="142">
        <v>200323</v>
      </c>
      <c r="H29" s="80">
        <v>193831</v>
      </c>
      <c r="I29" s="81">
        <f t="shared" si="6"/>
        <v>394154</v>
      </c>
      <c r="J29" s="82">
        <v>25172.90299999998</v>
      </c>
      <c r="K29" s="83">
        <v>12921.118000000004</v>
      </c>
      <c r="L29" s="84">
        <f t="shared" si="7"/>
        <v>38094.020999999986</v>
      </c>
      <c r="M29" s="143">
        <v>527.35</v>
      </c>
      <c r="N29" s="86">
        <f aca="true" t="shared" si="10" ref="N29:N34">L29+M29</f>
        <v>38621.370999999985</v>
      </c>
      <c r="O29" s="144">
        <f t="shared" si="8"/>
        <v>1118168</v>
      </c>
      <c r="P29" s="145">
        <f t="shared" si="9"/>
        <v>48068.334999999985</v>
      </c>
    </row>
    <row r="30" spans="1:16" s="89" customFormat="1" ht="18" customHeight="1">
      <c r="A30" s="147"/>
      <c r="B30" s="74" t="s">
        <v>21</v>
      </c>
      <c r="C30" s="75">
        <v>823588</v>
      </c>
      <c r="D30" s="76">
        <v>8326.751999999993</v>
      </c>
      <c r="E30" s="77">
        <v>1048.11</v>
      </c>
      <c r="F30" s="78">
        <f t="shared" si="5"/>
        <v>9374.861999999994</v>
      </c>
      <c r="G30" s="142">
        <v>247368</v>
      </c>
      <c r="H30" s="80">
        <v>250328</v>
      </c>
      <c r="I30" s="81">
        <f t="shared" si="6"/>
        <v>497696</v>
      </c>
      <c r="J30" s="82">
        <v>21071.08800000001</v>
      </c>
      <c r="K30" s="83">
        <v>11665.431</v>
      </c>
      <c r="L30" s="84">
        <f t="shared" si="7"/>
        <v>32736.51900000001</v>
      </c>
      <c r="M30" s="143">
        <v>484.78</v>
      </c>
      <c r="N30" s="86">
        <f t="shared" si="10"/>
        <v>33221.29900000001</v>
      </c>
      <c r="O30" s="144">
        <f t="shared" si="8"/>
        <v>1321284</v>
      </c>
      <c r="P30" s="145">
        <f t="shared" si="9"/>
        <v>42596.16100000001</v>
      </c>
    </row>
    <row r="31" spans="1:16" s="89" customFormat="1" ht="18" customHeight="1">
      <c r="A31" s="147"/>
      <c r="B31" s="74" t="s">
        <v>22</v>
      </c>
      <c r="C31" s="75">
        <v>925096</v>
      </c>
      <c r="D31" s="76">
        <v>8680.382000000003</v>
      </c>
      <c r="E31" s="77">
        <v>1272.103</v>
      </c>
      <c r="F31" s="78">
        <f t="shared" si="5"/>
        <v>9952.485000000004</v>
      </c>
      <c r="G31" s="142">
        <v>245574</v>
      </c>
      <c r="H31" s="80">
        <v>281837</v>
      </c>
      <c r="I31" s="81">
        <f t="shared" si="6"/>
        <v>527411</v>
      </c>
      <c r="J31" s="82">
        <v>20136.69399999999</v>
      </c>
      <c r="K31" s="83">
        <v>11289.147000000003</v>
      </c>
      <c r="L31" s="84">
        <f t="shared" si="7"/>
        <v>31425.840999999993</v>
      </c>
      <c r="M31" s="143">
        <v>582.0060000000003</v>
      </c>
      <c r="N31" s="86">
        <f t="shared" si="10"/>
        <v>32007.846999999994</v>
      </c>
      <c r="O31" s="144">
        <f>I31+C31</f>
        <v>1452507</v>
      </c>
      <c r="P31" s="145">
        <f>N31+F31</f>
        <v>41960.331999999995</v>
      </c>
    </row>
    <row r="32" spans="1:16" s="89" customFormat="1" ht="18" customHeight="1">
      <c r="A32" s="147"/>
      <c r="B32" s="74" t="s">
        <v>23</v>
      </c>
      <c r="C32" s="75">
        <v>924951</v>
      </c>
      <c r="D32" s="76">
        <v>7824.715999999998</v>
      </c>
      <c r="E32" s="77">
        <v>1212.6119999999999</v>
      </c>
      <c r="F32" s="78">
        <f t="shared" si="5"/>
        <v>9037.327999999998</v>
      </c>
      <c r="G32" s="142">
        <v>272824</v>
      </c>
      <c r="H32" s="80">
        <v>247906</v>
      </c>
      <c r="I32" s="81">
        <f t="shared" si="6"/>
        <v>520730</v>
      </c>
      <c r="J32" s="82">
        <v>20669.54300000001</v>
      </c>
      <c r="K32" s="83">
        <v>11245.8</v>
      </c>
      <c r="L32" s="84">
        <f t="shared" si="7"/>
        <v>31915.343000000008</v>
      </c>
      <c r="M32" s="143">
        <v>521.1679999999999</v>
      </c>
      <c r="N32" s="86">
        <f t="shared" si="10"/>
        <v>32436.51100000001</v>
      </c>
      <c r="O32" s="144">
        <f>I32+C32</f>
        <v>1445681</v>
      </c>
      <c r="P32" s="145">
        <f>N32+F32</f>
        <v>41473.83900000001</v>
      </c>
    </row>
    <row r="33" spans="1:16" s="89" customFormat="1" ht="18" customHeight="1">
      <c r="A33" s="147"/>
      <c r="B33" s="91" t="s">
        <v>24</v>
      </c>
      <c r="C33" s="75">
        <v>871266</v>
      </c>
      <c r="D33" s="76">
        <v>8235.001999999997</v>
      </c>
      <c r="E33" s="77">
        <v>1278.5389999999993</v>
      </c>
      <c r="F33" s="78">
        <f t="shared" si="5"/>
        <v>9513.540999999996</v>
      </c>
      <c r="G33" s="142">
        <v>225784</v>
      </c>
      <c r="H33" s="80">
        <v>199427</v>
      </c>
      <c r="I33" s="81">
        <f t="shared" si="6"/>
        <v>425211</v>
      </c>
      <c r="J33" s="82">
        <v>22274.951999999983</v>
      </c>
      <c r="K33" s="83">
        <v>12539.043000000001</v>
      </c>
      <c r="L33" s="84">
        <f t="shared" si="7"/>
        <v>34813.99499999998</v>
      </c>
      <c r="M33" s="143">
        <v>570.8090000000001</v>
      </c>
      <c r="N33" s="86">
        <f t="shared" si="10"/>
        <v>35384.80399999998</v>
      </c>
      <c r="O33" s="144">
        <f>I33+C33</f>
        <v>1296477</v>
      </c>
      <c r="P33" s="145">
        <f>N33+F33</f>
        <v>44898.34499999998</v>
      </c>
    </row>
    <row r="34" spans="1:16" s="163" customFormat="1" ht="18" customHeight="1" thickBot="1">
      <c r="A34" s="148"/>
      <c r="B34" s="109" t="s">
        <v>25</v>
      </c>
      <c r="C34" s="149">
        <v>998863</v>
      </c>
      <c r="D34" s="150">
        <v>8051.084000000001</v>
      </c>
      <c r="E34" s="151">
        <v>1339.1940000000004</v>
      </c>
      <c r="F34" s="152">
        <f>E34+D34</f>
        <v>9390.278000000002</v>
      </c>
      <c r="G34" s="153">
        <v>229128</v>
      </c>
      <c r="H34" s="154">
        <v>235013</v>
      </c>
      <c r="I34" s="155">
        <f>H34+G34</f>
        <v>464141</v>
      </c>
      <c r="J34" s="156">
        <v>26789.12</v>
      </c>
      <c r="K34" s="157">
        <v>16487.678000000004</v>
      </c>
      <c r="L34" s="158">
        <f>K34+J34</f>
        <v>43276.798</v>
      </c>
      <c r="M34" s="159">
        <v>638.6080000000002</v>
      </c>
      <c r="N34" s="160">
        <f t="shared" si="10"/>
        <v>43915.406</v>
      </c>
      <c r="O34" s="161">
        <f>I34+C34</f>
        <v>1463004</v>
      </c>
      <c r="P34" s="162">
        <f>N34+F34</f>
        <v>53305.68400000001</v>
      </c>
    </row>
    <row r="35" spans="1:16" ht="18" customHeight="1">
      <c r="A35" s="164" t="s">
        <v>28</v>
      </c>
      <c r="B35" s="127"/>
      <c r="C35" s="165"/>
      <c r="D35" s="135"/>
      <c r="E35" s="166"/>
      <c r="F35" s="167"/>
      <c r="G35" s="168"/>
      <c r="H35" s="133"/>
      <c r="I35" s="134"/>
      <c r="J35" s="135"/>
      <c r="K35" s="133"/>
      <c r="L35" s="136"/>
      <c r="M35" s="169"/>
      <c r="N35" s="138"/>
      <c r="O35" s="139"/>
      <c r="P35" s="140"/>
    </row>
    <row r="36" spans="1:16" ht="18" customHeight="1">
      <c r="A36" s="170" t="s">
        <v>29</v>
      </c>
      <c r="B36" s="91"/>
      <c r="C36" s="92">
        <f>SUM(C12:C21)</f>
        <v>7452680</v>
      </c>
      <c r="D36" s="93">
        <f aca="true" t="shared" si="11" ref="D36:P36">SUM(D12:D21)</f>
        <v>104338.67900000005</v>
      </c>
      <c r="E36" s="94">
        <f t="shared" si="11"/>
        <v>12616.379</v>
      </c>
      <c r="F36" s="95">
        <f t="shared" si="11"/>
        <v>116955.05800000006</v>
      </c>
      <c r="G36" s="96">
        <f t="shared" si="11"/>
        <v>2254301</v>
      </c>
      <c r="H36" s="97">
        <f t="shared" si="11"/>
        <v>2113402</v>
      </c>
      <c r="I36" s="171">
        <f t="shared" si="11"/>
        <v>4367703</v>
      </c>
      <c r="J36" s="172">
        <f t="shared" si="11"/>
        <v>267092.53300000005</v>
      </c>
      <c r="K36" s="100">
        <f t="shared" si="11"/>
        <v>158379.348</v>
      </c>
      <c r="L36" s="101">
        <f t="shared" si="11"/>
        <v>425471.88099999994</v>
      </c>
      <c r="M36" s="173">
        <f t="shared" si="11"/>
        <v>7651.316999999999</v>
      </c>
      <c r="N36" s="103">
        <f t="shared" si="11"/>
        <v>433123.198</v>
      </c>
      <c r="O36" s="174">
        <f t="shared" si="11"/>
        <v>11820383</v>
      </c>
      <c r="P36" s="105">
        <f t="shared" si="11"/>
        <v>550078.256</v>
      </c>
    </row>
    <row r="37" spans="1:16" ht="18" customHeight="1" thickBot="1">
      <c r="A37" s="170" t="s">
        <v>30</v>
      </c>
      <c r="B37" s="91"/>
      <c r="C37" s="92">
        <f>SUM(C25:C34)</f>
        <v>8169496</v>
      </c>
      <c r="D37" s="93">
        <f aca="true" t="shared" si="12" ref="D37:P37">SUM(D25:D34)</f>
        <v>81489.249</v>
      </c>
      <c r="E37" s="94">
        <f t="shared" si="12"/>
        <v>11484.530999999999</v>
      </c>
      <c r="F37" s="95">
        <f t="shared" si="12"/>
        <v>92973.77999999998</v>
      </c>
      <c r="G37" s="96">
        <f t="shared" si="12"/>
        <v>2306964</v>
      </c>
      <c r="H37" s="97">
        <f t="shared" si="12"/>
        <v>2225001</v>
      </c>
      <c r="I37" s="171">
        <f t="shared" si="12"/>
        <v>4531965</v>
      </c>
      <c r="J37" s="172">
        <f t="shared" si="12"/>
        <v>235990.33699999997</v>
      </c>
      <c r="K37" s="100">
        <f t="shared" si="12"/>
        <v>125372.39600000001</v>
      </c>
      <c r="L37" s="101">
        <f t="shared" si="12"/>
        <v>361362.733</v>
      </c>
      <c r="M37" s="173">
        <f t="shared" si="12"/>
        <v>5142.412</v>
      </c>
      <c r="N37" s="103">
        <f t="shared" si="12"/>
        <v>366505.145</v>
      </c>
      <c r="O37" s="174">
        <f t="shared" si="12"/>
        <v>12701461</v>
      </c>
      <c r="P37" s="175">
        <f t="shared" si="12"/>
        <v>459478.92500000005</v>
      </c>
    </row>
    <row r="38" spans="1:16" ht="16.5" customHeight="1">
      <c r="A38" s="176" t="s">
        <v>31</v>
      </c>
      <c r="B38" s="127"/>
      <c r="C38" s="165"/>
      <c r="D38" s="135"/>
      <c r="E38" s="137"/>
      <c r="F38" s="167"/>
      <c r="G38" s="132"/>
      <c r="H38" s="133"/>
      <c r="I38" s="134"/>
      <c r="J38" s="135"/>
      <c r="K38" s="133"/>
      <c r="L38" s="136"/>
      <c r="M38" s="169"/>
      <c r="N38" s="138"/>
      <c r="O38" s="177"/>
      <c r="P38" s="140"/>
    </row>
    <row r="39" spans="1:16" ht="16.5" customHeight="1">
      <c r="A39" s="170" t="s">
        <v>32</v>
      </c>
      <c r="B39" s="178"/>
      <c r="C39" s="179">
        <f>(C34/C21-1)*100</f>
        <v>26.396435612493075</v>
      </c>
      <c r="D39" s="180">
        <f aca="true" t="shared" si="13" ref="D39:P39">(D34/D21-1)*100</f>
        <v>-20.098282751273878</v>
      </c>
      <c r="E39" s="181">
        <f t="shared" si="13"/>
        <v>-2.652357158122265</v>
      </c>
      <c r="F39" s="182">
        <f t="shared" si="13"/>
        <v>-18.002559571690824</v>
      </c>
      <c r="G39" s="183">
        <f t="shared" si="13"/>
        <v>5.331678389187688</v>
      </c>
      <c r="H39" s="184">
        <f t="shared" si="13"/>
        <v>7.399655426124552</v>
      </c>
      <c r="I39" s="185">
        <f t="shared" si="13"/>
        <v>6.368726094359811</v>
      </c>
      <c r="J39" s="180">
        <f t="shared" si="13"/>
        <v>2.4052883384602985</v>
      </c>
      <c r="K39" s="186">
        <f t="shared" si="13"/>
        <v>-0.9577336322520336</v>
      </c>
      <c r="L39" s="186">
        <f t="shared" si="13"/>
        <v>1.0974510437682161</v>
      </c>
      <c r="M39" s="181">
        <f t="shared" si="13"/>
        <v>-17.325127227863035</v>
      </c>
      <c r="N39" s="181">
        <f t="shared" si="13"/>
        <v>0.7709161968446177</v>
      </c>
      <c r="O39" s="187">
        <f t="shared" si="13"/>
        <v>19.271848578157915</v>
      </c>
      <c r="P39" s="188">
        <f t="shared" si="13"/>
        <v>-3.1358065085833386</v>
      </c>
    </row>
    <row r="40" spans="1:16" ht="6.75" customHeight="1" thickBot="1">
      <c r="A40" s="189"/>
      <c r="B40" s="190"/>
      <c r="C40" s="191"/>
      <c r="D40" s="192"/>
      <c r="E40" s="193"/>
      <c r="F40" s="194"/>
      <c r="G40" s="195"/>
      <c r="H40" s="196"/>
      <c r="I40" s="197"/>
      <c r="J40" s="198"/>
      <c r="K40" s="196"/>
      <c r="L40" s="196"/>
      <c r="M40" s="199"/>
      <c r="N40" s="200"/>
      <c r="O40" s="201"/>
      <c r="P40" s="202"/>
    </row>
    <row r="41" spans="1:16" ht="16.5" customHeight="1">
      <c r="A41" s="203" t="s">
        <v>33</v>
      </c>
      <c r="B41" s="91"/>
      <c r="C41" s="204"/>
      <c r="D41" s="205"/>
      <c r="E41" s="181"/>
      <c r="F41" s="182"/>
      <c r="G41" s="183"/>
      <c r="H41" s="184"/>
      <c r="I41" s="206"/>
      <c r="J41" s="207"/>
      <c r="K41" s="184"/>
      <c r="L41" s="184"/>
      <c r="M41" s="208"/>
      <c r="N41" s="209"/>
      <c r="O41" s="210"/>
      <c r="P41" s="211"/>
    </row>
    <row r="42" spans="1:16" ht="16.5" customHeight="1" thickBot="1">
      <c r="A42" s="212" t="s">
        <v>34</v>
      </c>
      <c r="B42" s="213"/>
      <c r="C42" s="214">
        <f aca="true" t="shared" si="14" ref="C42:P42">(C37/C36-1)*100</f>
        <v>9.618231293977475</v>
      </c>
      <c r="D42" s="215">
        <f t="shared" si="14"/>
        <v>-21.899290099312108</v>
      </c>
      <c r="E42" s="216">
        <f t="shared" si="14"/>
        <v>-8.971258710601527</v>
      </c>
      <c r="F42" s="217">
        <f t="shared" si="14"/>
        <v>-20.50469505987511</v>
      </c>
      <c r="G42" s="218">
        <f t="shared" si="14"/>
        <v>2.3361121695816056</v>
      </c>
      <c r="H42" s="219">
        <f t="shared" si="14"/>
        <v>5.28053820333283</v>
      </c>
      <c r="I42" s="220">
        <f t="shared" si="14"/>
        <v>3.760832639032463</v>
      </c>
      <c r="J42" s="215">
        <f t="shared" si="14"/>
        <v>-11.644726885719447</v>
      </c>
      <c r="K42" s="221">
        <f t="shared" si="14"/>
        <v>-20.840439373446586</v>
      </c>
      <c r="L42" s="221">
        <f t="shared" si="14"/>
        <v>-15.067775536498951</v>
      </c>
      <c r="M42" s="222">
        <f t="shared" si="14"/>
        <v>-32.79049868146882</v>
      </c>
      <c r="N42" s="223">
        <f t="shared" si="14"/>
        <v>-15.380855448892383</v>
      </c>
      <c r="O42" s="224">
        <f t="shared" si="14"/>
        <v>7.453887069479892</v>
      </c>
      <c r="P42" s="225">
        <f t="shared" si="14"/>
        <v>-16.47026218756773</v>
      </c>
    </row>
    <row r="43" spans="1:13" ht="12.75" customHeight="1" thickTop="1">
      <c r="A43" s="226" t="s">
        <v>35</v>
      </c>
      <c r="B43" s="227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9"/>
    </row>
    <row r="44" spans="1:12" ht="12" customHeight="1">
      <c r="A44" s="226" t="s">
        <v>36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</row>
    <row r="45" spans="1:12" ht="13.5">
      <c r="A45" s="230"/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</row>
    <row r="46" spans="1:12" ht="13.5">
      <c r="A46" s="230"/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</row>
    <row r="47" spans="1:12" ht="13.5">
      <c r="A47" s="230"/>
      <c r="B47" s="230"/>
      <c r="C47" s="231"/>
      <c r="D47" s="230"/>
      <c r="E47" s="230"/>
      <c r="F47" s="230"/>
      <c r="G47" s="230"/>
      <c r="H47" s="230"/>
      <c r="I47" s="230"/>
      <c r="J47" s="230"/>
      <c r="K47" s="230"/>
      <c r="L47" s="230"/>
    </row>
    <row r="48" spans="1:12" ht="13.5">
      <c r="A48" s="230"/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</row>
    <row r="49" spans="1:12" ht="13.5">
      <c r="A49" s="230"/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</row>
    <row r="50" spans="1:12" ht="13.5">
      <c r="A50" s="230"/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</row>
    <row r="51" spans="1:12" ht="13.5">
      <c r="A51" s="230"/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</row>
    <row r="52" spans="1:12" ht="13.5">
      <c r="A52" s="230"/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</row>
    <row r="53" spans="1:12" ht="13.5">
      <c r="A53" s="230"/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</row>
    <row r="54" spans="1:12" ht="13.5">
      <c r="A54" s="230"/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</row>
    <row r="55" spans="1:12" ht="13.5">
      <c r="A55" s="230"/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</row>
    <row r="56" spans="1:12" ht="13.5">
      <c r="A56" s="230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</row>
    <row r="57" spans="1:12" ht="13.5">
      <c r="A57" s="230"/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</row>
    <row r="58" spans="1:12" ht="13.5">
      <c r="A58" s="230"/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</row>
    <row r="59" spans="1:12" ht="13.5">
      <c r="A59" s="230"/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</row>
    <row r="60" spans="1:12" ht="13.5">
      <c r="A60" s="230"/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</row>
    <row r="61" spans="1:12" ht="13.5">
      <c r="A61" s="230"/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</row>
    <row r="62" spans="1:12" ht="13.5">
      <c r="A62" s="230"/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</row>
    <row r="63" spans="1:12" ht="13.5">
      <c r="A63" s="230"/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</row>
    <row r="64" spans="1:12" ht="13.5">
      <c r="A64" s="230"/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</row>
    <row r="65" spans="1:12" ht="13.5">
      <c r="A65" s="230"/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</row>
    <row r="66" spans="1:12" ht="13.5">
      <c r="A66" s="230"/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</row>
    <row r="67" spans="1:12" ht="13.5">
      <c r="A67" s="230"/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</row>
    <row r="68" spans="1:12" ht="13.5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</row>
    <row r="69" spans="1:12" ht="13.5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</row>
    <row r="70" spans="1:12" ht="13.5">
      <c r="A70" s="230"/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0"/>
    </row>
    <row r="71" spans="1:12" ht="13.5">
      <c r="A71" s="230"/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</row>
    <row r="72" spans="1:12" ht="13.5">
      <c r="A72" s="230"/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</row>
    <row r="73" spans="1:12" ht="13.5">
      <c r="A73" s="230"/>
      <c r="B73" s="230"/>
      <c r="C73" s="230"/>
      <c r="D73" s="230"/>
      <c r="E73" s="230"/>
      <c r="F73" s="230"/>
      <c r="G73" s="230"/>
      <c r="H73" s="230"/>
      <c r="I73" s="230"/>
      <c r="J73" s="230"/>
      <c r="K73" s="230"/>
      <c r="L73" s="230"/>
    </row>
    <row r="74" spans="1:12" ht="13.5">
      <c r="A74" s="230"/>
      <c r="B74" s="230"/>
      <c r="C74" s="230"/>
      <c r="D74" s="230"/>
      <c r="E74" s="230"/>
      <c r="F74" s="230"/>
      <c r="G74" s="230"/>
      <c r="H74" s="230"/>
      <c r="I74" s="230"/>
      <c r="J74" s="230"/>
      <c r="K74" s="230"/>
      <c r="L74" s="230"/>
    </row>
    <row r="75" spans="1:12" ht="13.5">
      <c r="A75" s="230"/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</row>
    <row r="76" spans="1:12" ht="13.5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</row>
    <row r="77" spans="1:12" ht="13.5">
      <c r="A77" s="230"/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</row>
    <row r="78" spans="1:12" ht="13.5">
      <c r="A78" s="230"/>
      <c r="B78" s="230"/>
      <c r="C78" s="230"/>
      <c r="D78" s="230"/>
      <c r="E78" s="230"/>
      <c r="F78" s="230"/>
      <c r="G78" s="230"/>
      <c r="H78" s="230"/>
      <c r="I78" s="230"/>
      <c r="J78" s="230"/>
      <c r="K78" s="230"/>
      <c r="L78" s="230"/>
    </row>
    <row r="79" spans="1:12" ht="13.5">
      <c r="A79" s="230"/>
      <c r="B79" s="230"/>
      <c r="C79" s="230"/>
      <c r="D79" s="230"/>
      <c r="E79" s="230"/>
      <c r="F79" s="230"/>
      <c r="G79" s="230"/>
      <c r="H79" s="230"/>
      <c r="I79" s="230"/>
      <c r="J79" s="230"/>
      <c r="K79" s="230"/>
      <c r="L79" s="230"/>
    </row>
    <row r="80" spans="1:12" ht="13.5">
      <c r="A80" s="230"/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30"/>
    </row>
    <row r="81" spans="1:12" ht="13.5">
      <c r="A81" s="230"/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</row>
    <row r="82" spans="1:12" ht="13.5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</row>
    <row r="83" spans="1:12" ht="13.5">
      <c r="A83" s="230"/>
      <c r="B83" s="230"/>
      <c r="C83" s="230"/>
      <c r="D83" s="230"/>
      <c r="E83" s="230"/>
      <c r="F83" s="230"/>
      <c r="G83" s="230"/>
      <c r="H83" s="230"/>
      <c r="I83" s="230"/>
      <c r="J83" s="230"/>
      <c r="K83" s="230"/>
      <c r="L83" s="230"/>
    </row>
    <row r="84" spans="1:12" ht="13.5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</row>
    <row r="85" spans="1:12" ht="13.5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</row>
    <row r="86" spans="1:12" ht="13.5">
      <c r="A86" s="230"/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</row>
    <row r="87" spans="1:12" ht="13.5">
      <c r="A87" s="230"/>
      <c r="B87" s="230"/>
      <c r="C87" s="230"/>
      <c r="D87" s="230"/>
      <c r="E87" s="230"/>
      <c r="F87" s="230"/>
      <c r="G87" s="230"/>
      <c r="H87" s="230"/>
      <c r="I87" s="230"/>
      <c r="J87" s="230"/>
      <c r="K87" s="230"/>
      <c r="L87" s="230"/>
    </row>
    <row r="88" spans="1:12" ht="13.5">
      <c r="A88" s="230"/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</row>
    <row r="89" spans="1:12" ht="13.5">
      <c r="A89" s="230"/>
      <c r="B89" s="230"/>
      <c r="C89" s="230"/>
      <c r="D89" s="230"/>
      <c r="E89" s="230"/>
      <c r="F89" s="230"/>
      <c r="G89" s="230"/>
      <c r="H89" s="230"/>
      <c r="I89" s="230"/>
      <c r="J89" s="230"/>
      <c r="K89" s="230"/>
      <c r="L89" s="230"/>
    </row>
    <row r="90" spans="1:12" ht="13.5">
      <c r="A90" s="230"/>
      <c r="B90" s="230"/>
      <c r="C90" s="230"/>
      <c r="D90" s="230"/>
      <c r="E90" s="230"/>
      <c r="F90" s="230"/>
      <c r="G90" s="230"/>
      <c r="H90" s="230"/>
      <c r="I90" s="230"/>
      <c r="J90" s="230"/>
      <c r="K90" s="230"/>
      <c r="L90" s="230"/>
    </row>
    <row r="91" spans="1:12" ht="13.5">
      <c r="A91" s="230"/>
      <c r="B91" s="230"/>
      <c r="C91" s="230"/>
      <c r="D91" s="230"/>
      <c r="E91" s="230"/>
      <c r="F91" s="230"/>
      <c r="G91" s="230"/>
      <c r="H91" s="230"/>
      <c r="I91" s="230"/>
      <c r="J91" s="230"/>
      <c r="K91" s="230"/>
      <c r="L91" s="230"/>
    </row>
    <row r="92" spans="1:12" ht="13.5">
      <c r="A92" s="230"/>
      <c r="B92" s="230"/>
      <c r="C92" s="230"/>
      <c r="D92" s="230"/>
      <c r="E92" s="230"/>
      <c r="F92" s="230"/>
      <c r="G92" s="230"/>
      <c r="H92" s="230"/>
      <c r="I92" s="230"/>
      <c r="J92" s="230"/>
      <c r="K92" s="230"/>
      <c r="L92" s="230"/>
    </row>
    <row r="93" spans="1:12" ht="13.5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</row>
    <row r="94" spans="1:12" ht="13.5">
      <c r="A94" s="230"/>
      <c r="B94" s="230"/>
      <c r="C94" s="230"/>
      <c r="D94" s="230"/>
      <c r="E94" s="230"/>
      <c r="F94" s="230"/>
      <c r="G94" s="230"/>
      <c r="H94" s="230"/>
      <c r="I94" s="230"/>
      <c r="J94" s="230"/>
      <c r="K94" s="230"/>
      <c r="L94" s="230"/>
    </row>
    <row r="95" spans="1:12" ht="13.5">
      <c r="A95" s="230"/>
      <c r="B95" s="230"/>
      <c r="C95" s="230"/>
      <c r="D95" s="230"/>
      <c r="E95" s="230"/>
      <c r="F95" s="230"/>
      <c r="G95" s="230"/>
      <c r="H95" s="230"/>
      <c r="I95" s="230"/>
      <c r="J95" s="230"/>
      <c r="K95" s="230"/>
      <c r="L95" s="230"/>
    </row>
    <row r="96" spans="1:12" ht="13.5">
      <c r="A96" s="230"/>
      <c r="B96" s="230"/>
      <c r="C96" s="230"/>
      <c r="D96" s="230"/>
      <c r="E96" s="230"/>
      <c r="F96" s="230"/>
      <c r="G96" s="230"/>
      <c r="H96" s="230"/>
      <c r="I96" s="230"/>
      <c r="J96" s="230"/>
      <c r="K96" s="230"/>
      <c r="L96" s="230"/>
    </row>
    <row r="97" spans="1:12" ht="13.5">
      <c r="A97" s="230"/>
      <c r="B97" s="230"/>
      <c r="C97" s="230"/>
      <c r="D97" s="230"/>
      <c r="E97" s="230"/>
      <c r="F97" s="230"/>
      <c r="G97" s="230"/>
      <c r="H97" s="230"/>
      <c r="I97" s="230"/>
      <c r="J97" s="230"/>
      <c r="K97" s="230"/>
      <c r="L97" s="230"/>
    </row>
    <row r="98" spans="1:12" ht="13.5">
      <c r="A98" s="230"/>
      <c r="B98" s="230"/>
      <c r="C98" s="230"/>
      <c r="D98" s="230"/>
      <c r="E98" s="230"/>
      <c r="F98" s="230"/>
      <c r="G98" s="230"/>
      <c r="H98" s="230"/>
      <c r="I98" s="230"/>
      <c r="J98" s="230"/>
      <c r="K98" s="230"/>
      <c r="L98" s="230"/>
    </row>
    <row r="99" spans="1:12" ht="13.5">
      <c r="A99" s="230"/>
      <c r="B99" s="230"/>
      <c r="C99" s="230"/>
      <c r="D99" s="230"/>
      <c r="E99" s="230"/>
      <c r="F99" s="230"/>
      <c r="G99" s="230"/>
      <c r="H99" s="230"/>
      <c r="I99" s="230"/>
      <c r="J99" s="230"/>
      <c r="K99" s="230"/>
      <c r="L99" s="230"/>
    </row>
    <row r="100" spans="1:12" ht="13.5">
      <c r="A100" s="230"/>
      <c r="B100" s="230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</row>
    <row r="101" spans="1:12" ht="13.5">
      <c r="A101" s="230"/>
      <c r="B101" s="230"/>
      <c r="C101" s="230"/>
      <c r="D101" s="230"/>
      <c r="E101" s="230"/>
      <c r="F101" s="230"/>
      <c r="G101" s="230"/>
      <c r="H101" s="230"/>
      <c r="I101" s="230"/>
      <c r="J101" s="230"/>
      <c r="K101" s="230"/>
      <c r="L101" s="230"/>
    </row>
    <row r="102" spans="1:12" ht="13.5">
      <c r="A102" s="230"/>
      <c r="B102" s="230"/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</row>
    <row r="103" spans="1:12" ht="13.5">
      <c r="A103" s="230"/>
      <c r="B103" s="230"/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</row>
    <row r="104" spans="1:12" ht="13.5">
      <c r="A104" s="230"/>
      <c r="B104" s="230"/>
      <c r="C104" s="230"/>
      <c r="D104" s="230"/>
      <c r="E104" s="230"/>
      <c r="F104" s="230"/>
      <c r="G104" s="230"/>
      <c r="H104" s="230"/>
      <c r="I104" s="230"/>
      <c r="J104" s="230"/>
      <c r="K104" s="230"/>
      <c r="L104" s="230"/>
    </row>
    <row r="105" spans="1:12" ht="13.5">
      <c r="A105" s="230"/>
      <c r="B105" s="230"/>
      <c r="C105" s="230"/>
      <c r="D105" s="230"/>
      <c r="E105" s="230"/>
      <c r="F105" s="230"/>
      <c r="G105" s="230"/>
      <c r="H105" s="230"/>
      <c r="I105" s="230"/>
      <c r="J105" s="230"/>
      <c r="K105" s="230"/>
      <c r="L105" s="230"/>
    </row>
    <row r="106" spans="1:12" ht="13.5">
      <c r="A106" s="230"/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</row>
    <row r="107" spans="1:12" ht="13.5">
      <c r="A107" s="230"/>
      <c r="B107" s="230"/>
      <c r="C107" s="230"/>
      <c r="D107" s="230"/>
      <c r="E107" s="230"/>
      <c r="F107" s="230"/>
      <c r="G107" s="230"/>
      <c r="H107" s="230"/>
      <c r="I107" s="230"/>
      <c r="J107" s="230"/>
      <c r="K107" s="230"/>
      <c r="L107" s="230"/>
    </row>
    <row r="108" spans="1:12" ht="13.5">
      <c r="A108" s="230"/>
      <c r="B108" s="230"/>
      <c r="C108" s="230"/>
      <c r="D108" s="230"/>
      <c r="E108" s="230"/>
      <c r="F108" s="230"/>
      <c r="G108" s="230"/>
      <c r="H108" s="230"/>
      <c r="I108" s="230"/>
      <c r="J108" s="230"/>
      <c r="K108" s="230"/>
      <c r="L108" s="230"/>
    </row>
    <row r="109" spans="1:12" ht="13.5">
      <c r="A109" s="230"/>
      <c r="B109" s="230"/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</row>
    <row r="110" spans="1:12" ht="13.5">
      <c r="A110" s="230"/>
      <c r="B110" s="230"/>
      <c r="C110" s="230"/>
      <c r="D110" s="230"/>
      <c r="E110" s="230"/>
      <c r="F110" s="230"/>
      <c r="G110" s="230"/>
      <c r="H110" s="230"/>
      <c r="I110" s="230"/>
      <c r="J110" s="230"/>
      <c r="K110" s="230"/>
      <c r="L110" s="230"/>
    </row>
    <row r="111" spans="1:12" ht="13.5">
      <c r="A111" s="230"/>
      <c r="B111" s="230"/>
      <c r="C111" s="230"/>
      <c r="D111" s="230"/>
      <c r="E111" s="230"/>
      <c r="F111" s="230"/>
      <c r="G111" s="230"/>
      <c r="H111" s="230"/>
      <c r="I111" s="230"/>
      <c r="J111" s="230"/>
      <c r="K111" s="230"/>
      <c r="L111" s="230"/>
    </row>
    <row r="112" spans="1:12" ht="13.5">
      <c r="A112" s="230"/>
      <c r="B112" s="230"/>
      <c r="C112" s="230"/>
      <c r="D112" s="230"/>
      <c r="E112" s="230"/>
      <c r="F112" s="230"/>
      <c r="G112" s="230"/>
      <c r="H112" s="230"/>
      <c r="I112" s="230"/>
      <c r="J112" s="230"/>
      <c r="K112" s="230"/>
      <c r="L112" s="230"/>
    </row>
    <row r="113" spans="1:12" ht="13.5">
      <c r="A113" s="230"/>
      <c r="B113" s="230"/>
      <c r="C113" s="230"/>
      <c r="D113" s="230"/>
      <c r="E113" s="230"/>
      <c r="F113" s="230"/>
      <c r="G113" s="230"/>
      <c r="H113" s="230"/>
      <c r="I113" s="230"/>
      <c r="J113" s="230"/>
      <c r="K113" s="230"/>
      <c r="L113" s="230"/>
    </row>
    <row r="114" spans="1:12" ht="13.5">
      <c r="A114" s="230"/>
      <c r="B114" s="230"/>
      <c r="C114" s="230"/>
      <c r="D114" s="230"/>
      <c r="E114" s="230"/>
      <c r="F114" s="230"/>
      <c r="G114" s="230"/>
      <c r="H114" s="230"/>
      <c r="I114" s="230"/>
      <c r="J114" s="230"/>
      <c r="K114" s="230"/>
      <c r="L114" s="230"/>
    </row>
    <row r="115" spans="1:12" ht="13.5">
      <c r="A115" s="230"/>
      <c r="B115" s="230"/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</row>
    <row r="116" spans="1:12" ht="13.5">
      <c r="A116" s="230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</row>
    <row r="117" spans="1:12" ht="13.5">
      <c r="A117" s="230"/>
      <c r="B117" s="230"/>
      <c r="C117" s="230"/>
      <c r="D117" s="230"/>
      <c r="E117" s="230"/>
      <c r="F117" s="230"/>
      <c r="G117" s="230"/>
      <c r="H117" s="230"/>
      <c r="I117" s="230"/>
      <c r="J117" s="230"/>
      <c r="K117" s="230"/>
      <c r="L117" s="230"/>
    </row>
    <row r="118" spans="1:12" ht="13.5">
      <c r="A118" s="230"/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</row>
    <row r="119" spans="1:12" ht="13.5">
      <c r="A119" s="230"/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</row>
    <row r="120" spans="1:12" ht="13.5">
      <c r="A120" s="230"/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  <c r="L120" s="230"/>
    </row>
    <row r="121" spans="1:12" ht="13.5">
      <c r="A121" s="230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  <c r="L121" s="230"/>
    </row>
    <row r="122" spans="1:12" ht="13.5">
      <c r="A122" s="230"/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  <c r="L122" s="230"/>
    </row>
    <row r="123" spans="1:12" ht="13.5">
      <c r="A123" s="230"/>
      <c r="B123" s="230"/>
      <c r="C123" s="230"/>
      <c r="D123" s="230"/>
      <c r="E123" s="230"/>
      <c r="F123" s="230"/>
      <c r="G123" s="230"/>
      <c r="H123" s="230"/>
      <c r="I123" s="230"/>
      <c r="J123" s="230"/>
      <c r="K123" s="230"/>
      <c r="L123" s="230"/>
    </row>
    <row r="124" spans="1:12" ht="13.5">
      <c r="A124" s="230"/>
      <c r="B124" s="230"/>
      <c r="C124" s="230"/>
      <c r="D124" s="230"/>
      <c r="E124" s="230"/>
      <c r="F124" s="230"/>
      <c r="G124" s="230"/>
      <c r="H124" s="230"/>
      <c r="I124" s="230"/>
      <c r="J124" s="230"/>
      <c r="K124" s="230"/>
      <c r="L124" s="230"/>
    </row>
    <row r="125" spans="1:12" ht="13.5">
      <c r="A125" s="230"/>
      <c r="B125" s="230"/>
      <c r="C125" s="230"/>
      <c r="D125" s="230"/>
      <c r="E125" s="230"/>
      <c r="F125" s="230"/>
      <c r="G125" s="230"/>
      <c r="H125" s="230"/>
      <c r="I125" s="230"/>
      <c r="J125" s="230"/>
      <c r="K125" s="230"/>
      <c r="L125" s="230"/>
    </row>
    <row r="126" spans="1:12" ht="13.5">
      <c r="A126" s="230"/>
      <c r="B126" s="230"/>
      <c r="C126" s="230"/>
      <c r="D126" s="230"/>
      <c r="E126" s="230"/>
      <c r="F126" s="230"/>
      <c r="G126" s="230"/>
      <c r="H126" s="230"/>
      <c r="I126" s="230"/>
      <c r="J126" s="230"/>
      <c r="K126" s="230"/>
      <c r="L126" s="230"/>
    </row>
    <row r="127" spans="1:12" ht="13.5">
      <c r="A127" s="230"/>
      <c r="B127" s="230"/>
      <c r="C127" s="230"/>
      <c r="D127" s="230"/>
      <c r="E127" s="230"/>
      <c r="F127" s="230"/>
      <c r="G127" s="230"/>
      <c r="H127" s="230"/>
      <c r="I127" s="230"/>
      <c r="J127" s="230"/>
      <c r="K127" s="230"/>
      <c r="L127" s="230"/>
    </row>
    <row r="128" spans="1:12" ht="13.5">
      <c r="A128" s="230"/>
      <c r="B128" s="230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</row>
    <row r="129" spans="1:12" ht="13.5">
      <c r="A129" s="230"/>
      <c r="B129" s="230"/>
      <c r="C129" s="230"/>
      <c r="D129" s="230"/>
      <c r="E129" s="230"/>
      <c r="F129" s="230"/>
      <c r="G129" s="230"/>
      <c r="H129" s="230"/>
      <c r="I129" s="230"/>
      <c r="J129" s="230"/>
      <c r="K129" s="230"/>
      <c r="L129" s="230"/>
    </row>
    <row r="130" spans="1:12" ht="13.5">
      <c r="A130" s="230"/>
      <c r="B130" s="230"/>
      <c r="C130" s="230"/>
      <c r="D130" s="230"/>
      <c r="E130" s="230"/>
      <c r="F130" s="230"/>
      <c r="G130" s="230"/>
      <c r="H130" s="230"/>
      <c r="I130" s="230"/>
      <c r="J130" s="230"/>
      <c r="K130" s="230"/>
      <c r="L130" s="230"/>
    </row>
    <row r="131" spans="1:12" ht="13.5">
      <c r="A131" s="230"/>
      <c r="B131" s="230"/>
      <c r="C131" s="230"/>
      <c r="D131" s="230"/>
      <c r="E131" s="230"/>
      <c r="F131" s="230"/>
      <c r="G131" s="230"/>
      <c r="H131" s="230"/>
      <c r="I131" s="230"/>
      <c r="J131" s="230"/>
      <c r="K131" s="230"/>
      <c r="L131" s="230"/>
    </row>
    <row r="132" spans="1:12" ht="13.5">
      <c r="A132" s="230"/>
      <c r="B132" s="230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</row>
    <row r="133" spans="1:12" ht="13.5">
      <c r="A133" s="230"/>
      <c r="B133" s="230"/>
      <c r="C133" s="230"/>
      <c r="D133" s="230"/>
      <c r="E133" s="230"/>
      <c r="F133" s="230"/>
      <c r="G133" s="230"/>
      <c r="H133" s="230"/>
      <c r="I133" s="230"/>
      <c r="J133" s="230"/>
      <c r="K133" s="230"/>
      <c r="L133" s="230"/>
    </row>
    <row r="134" spans="1:12" ht="13.5">
      <c r="A134" s="230"/>
      <c r="B134" s="230"/>
      <c r="C134" s="230"/>
      <c r="D134" s="230"/>
      <c r="E134" s="230"/>
      <c r="F134" s="230"/>
      <c r="G134" s="230"/>
      <c r="H134" s="230"/>
      <c r="I134" s="230"/>
      <c r="J134" s="230"/>
      <c r="K134" s="230"/>
      <c r="L134" s="230"/>
    </row>
    <row r="135" spans="1:12" ht="13.5">
      <c r="A135" s="230"/>
      <c r="B135" s="230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</row>
    <row r="136" spans="1:12" ht="13.5">
      <c r="A136" s="230"/>
      <c r="B136" s="230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</row>
    <row r="137" spans="1:12" ht="13.5">
      <c r="A137" s="230"/>
      <c r="B137" s="230"/>
      <c r="C137" s="230"/>
      <c r="D137" s="230"/>
      <c r="E137" s="230"/>
      <c r="F137" s="230"/>
      <c r="G137" s="230"/>
      <c r="H137" s="230"/>
      <c r="I137" s="230"/>
      <c r="J137" s="230"/>
      <c r="K137" s="230"/>
      <c r="L137" s="230"/>
    </row>
    <row r="138" spans="1:12" ht="13.5">
      <c r="A138" s="230"/>
      <c r="B138" s="230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</row>
    <row r="139" spans="1:12" ht="13.5">
      <c r="A139" s="230"/>
      <c r="B139" s="230"/>
      <c r="C139" s="230"/>
      <c r="D139" s="230"/>
      <c r="E139" s="230"/>
      <c r="F139" s="230"/>
      <c r="G139" s="230"/>
      <c r="H139" s="230"/>
      <c r="I139" s="230"/>
      <c r="J139" s="230"/>
      <c r="K139" s="230"/>
      <c r="L139" s="230"/>
    </row>
    <row r="140" spans="1:12" ht="13.5">
      <c r="A140" s="230"/>
      <c r="B140" s="230"/>
      <c r="C140" s="230"/>
      <c r="D140" s="230"/>
      <c r="E140" s="230"/>
      <c r="F140" s="230"/>
      <c r="G140" s="230"/>
      <c r="H140" s="230"/>
      <c r="I140" s="230"/>
      <c r="J140" s="230"/>
      <c r="K140" s="230"/>
      <c r="L140" s="230"/>
    </row>
    <row r="141" spans="1:12" ht="13.5">
      <c r="A141" s="230"/>
      <c r="B141" s="230"/>
      <c r="C141" s="230"/>
      <c r="D141" s="230"/>
      <c r="E141" s="230"/>
      <c r="F141" s="230"/>
      <c r="G141" s="230"/>
      <c r="H141" s="230"/>
      <c r="I141" s="230"/>
      <c r="J141" s="230"/>
      <c r="K141" s="230"/>
      <c r="L141" s="230"/>
    </row>
    <row r="142" spans="1:12" ht="13.5">
      <c r="A142" s="230"/>
      <c r="B142" s="230"/>
      <c r="C142" s="230"/>
      <c r="D142" s="230"/>
      <c r="E142" s="230"/>
      <c r="F142" s="230"/>
      <c r="G142" s="230"/>
      <c r="H142" s="230"/>
      <c r="I142" s="230"/>
      <c r="J142" s="230"/>
      <c r="K142" s="230"/>
      <c r="L142" s="230"/>
    </row>
    <row r="143" spans="1:12" ht="13.5">
      <c r="A143" s="230"/>
      <c r="B143" s="230"/>
      <c r="C143" s="230"/>
      <c r="D143" s="230"/>
      <c r="E143" s="230"/>
      <c r="F143" s="230"/>
      <c r="G143" s="230"/>
      <c r="H143" s="230"/>
      <c r="I143" s="230"/>
      <c r="J143" s="230"/>
      <c r="K143" s="230"/>
      <c r="L143" s="230"/>
    </row>
    <row r="144" spans="1:12" ht="13.5">
      <c r="A144" s="230"/>
      <c r="B144" s="230"/>
      <c r="C144" s="230"/>
      <c r="D144" s="230"/>
      <c r="E144" s="230"/>
      <c r="F144" s="230"/>
      <c r="G144" s="230"/>
      <c r="H144" s="230"/>
      <c r="I144" s="230"/>
      <c r="J144" s="230"/>
      <c r="K144" s="230"/>
      <c r="L144" s="230"/>
    </row>
    <row r="145" spans="1:12" ht="13.5">
      <c r="A145" s="230"/>
      <c r="B145" s="230"/>
      <c r="C145" s="230"/>
      <c r="D145" s="230"/>
      <c r="E145" s="230"/>
      <c r="F145" s="230"/>
      <c r="G145" s="230"/>
      <c r="H145" s="230"/>
      <c r="I145" s="230"/>
      <c r="J145" s="230"/>
      <c r="K145" s="230"/>
      <c r="L145" s="230"/>
    </row>
    <row r="146" spans="1:12" ht="13.5">
      <c r="A146" s="230"/>
      <c r="B146" s="230"/>
      <c r="C146" s="230"/>
      <c r="D146" s="230"/>
      <c r="E146" s="230"/>
      <c r="F146" s="230"/>
      <c r="G146" s="230"/>
      <c r="H146" s="230"/>
      <c r="I146" s="230"/>
      <c r="J146" s="230"/>
      <c r="K146" s="230"/>
      <c r="L146" s="230"/>
    </row>
    <row r="147" spans="1:12" ht="13.5">
      <c r="A147" s="230"/>
      <c r="B147" s="230"/>
      <c r="C147" s="230"/>
      <c r="D147" s="230"/>
      <c r="E147" s="230"/>
      <c r="F147" s="230"/>
      <c r="G147" s="230"/>
      <c r="H147" s="230"/>
      <c r="I147" s="230"/>
      <c r="J147" s="230"/>
      <c r="K147" s="230"/>
      <c r="L147" s="230"/>
    </row>
    <row r="148" spans="1:12" ht="13.5">
      <c r="A148" s="230"/>
      <c r="B148" s="230"/>
      <c r="C148" s="230"/>
      <c r="D148" s="230"/>
      <c r="E148" s="230"/>
      <c r="F148" s="230"/>
      <c r="G148" s="230"/>
      <c r="H148" s="230"/>
      <c r="I148" s="230"/>
      <c r="J148" s="230"/>
      <c r="K148" s="230"/>
      <c r="L148" s="230"/>
    </row>
    <row r="149" spans="1:12" ht="13.5">
      <c r="A149" s="230"/>
      <c r="B149" s="230"/>
      <c r="C149" s="230"/>
      <c r="D149" s="230"/>
      <c r="E149" s="230"/>
      <c r="F149" s="230"/>
      <c r="G149" s="230"/>
      <c r="H149" s="230"/>
      <c r="I149" s="230"/>
      <c r="J149" s="230"/>
      <c r="K149" s="230"/>
      <c r="L149" s="230"/>
    </row>
    <row r="150" spans="1:12" ht="13.5">
      <c r="A150" s="230"/>
      <c r="B150" s="230"/>
      <c r="C150" s="230"/>
      <c r="D150" s="230"/>
      <c r="E150" s="230"/>
      <c r="F150" s="230"/>
      <c r="G150" s="230"/>
      <c r="H150" s="230"/>
      <c r="I150" s="230"/>
      <c r="J150" s="230"/>
      <c r="K150" s="230"/>
      <c r="L150" s="230"/>
    </row>
    <row r="151" spans="1:12" ht="13.5">
      <c r="A151" s="230"/>
      <c r="B151" s="230"/>
      <c r="C151" s="230"/>
      <c r="D151" s="230"/>
      <c r="E151" s="230"/>
      <c r="F151" s="230"/>
      <c r="G151" s="230"/>
      <c r="H151" s="230"/>
      <c r="I151" s="230"/>
      <c r="J151" s="230"/>
      <c r="K151" s="230"/>
      <c r="L151" s="230"/>
    </row>
    <row r="152" spans="1:12" ht="13.5">
      <c r="A152" s="230"/>
      <c r="B152" s="230"/>
      <c r="C152" s="230"/>
      <c r="D152" s="230"/>
      <c r="E152" s="230"/>
      <c r="F152" s="230"/>
      <c r="G152" s="230"/>
      <c r="H152" s="230"/>
      <c r="I152" s="230"/>
      <c r="J152" s="230"/>
      <c r="K152" s="230"/>
      <c r="L152" s="230"/>
    </row>
    <row r="153" spans="1:12" ht="13.5">
      <c r="A153" s="230"/>
      <c r="B153" s="230"/>
      <c r="C153" s="230"/>
      <c r="D153" s="230"/>
      <c r="E153" s="230"/>
      <c r="F153" s="230"/>
      <c r="G153" s="230"/>
      <c r="H153" s="230"/>
      <c r="I153" s="230"/>
      <c r="J153" s="230"/>
      <c r="K153" s="230"/>
      <c r="L153" s="230"/>
    </row>
    <row r="154" spans="1:12" ht="13.5">
      <c r="A154" s="230"/>
      <c r="B154" s="230"/>
      <c r="C154" s="230"/>
      <c r="D154" s="230"/>
      <c r="E154" s="230"/>
      <c r="F154" s="230"/>
      <c r="G154" s="230"/>
      <c r="H154" s="230"/>
      <c r="I154" s="230"/>
      <c r="J154" s="230"/>
      <c r="K154" s="230"/>
      <c r="L154" s="230"/>
    </row>
    <row r="155" spans="1:12" ht="13.5">
      <c r="A155" s="230"/>
      <c r="B155" s="230"/>
      <c r="C155" s="230"/>
      <c r="D155" s="230"/>
      <c r="E155" s="230"/>
      <c r="F155" s="230"/>
      <c r="G155" s="230"/>
      <c r="H155" s="230"/>
      <c r="I155" s="230"/>
      <c r="J155" s="230"/>
      <c r="K155" s="230"/>
      <c r="L155" s="230"/>
    </row>
    <row r="156" spans="1:12" ht="13.5">
      <c r="A156" s="230"/>
      <c r="B156" s="230"/>
      <c r="C156" s="230"/>
      <c r="D156" s="230"/>
      <c r="E156" s="230"/>
      <c r="F156" s="230"/>
      <c r="G156" s="230"/>
      <c r="H156" s="230"/>
      <c r="I156" s="230"/>
      <c r="J156" s="230"/>
      <c r="K156" s="230"/>
      <c r="L156" s="230"/>
    </row>
    <row r="157" spans="1:12" ht="13.5">
      <c r="A157" s="230"/>
      <c r="B157" s="230"/>
      <c r="C157" s="230"/>
      <c r="D157" s="230"/>
      <c r="E157" s="230"/>
      <c r="F157" s="230"/>
      <c r="G157" s="230"/>
      <c r="H157" s="230"/>
      <c r="I157" s="230"/>
      <c r="J157" s="230"/>
      <c r="K157" s="230"/>
      <c r="L157" s="230"/>
    </row>
    <row r="158" spans="1:12" ht="13.5">
      <c r="A158" s="230"/>
      <c r="B158" s="230"/>
      <c r="C158" s="230"/>
      <c r="D158" s="230"/>
      <c r="E158" s="230"/>
      <c r="F158" s="230"/>
      <c r="G158" s="230"/>
      <c r="H158" s="230"/>
      <c r="I158" s="230"/>
      <c r="J158" s="230"/>
      <c r="K158" s="230"/>
      <c r="L158" s="230"/>
    </row>
    <row r="159" spans="1:12" ht="13.5">
      <c r="A159" s="230"/>
      <c r="B159" s="230"/>
      <c r="C159" s="230"/>
      <c r="D159" s="230"/>
      <c r="E159" s="230"/>
      <c r="F159" s="230"/>
      <c r="G159" s="230"/>
      <c r="H159" s="230"/>
      <c r="I159" s="230"/>
      <c r="J159" s="230"/>
      <c r="K159" s="230"/>
      <c r="L159" s="230"/>
    </row>
    <row r="160" spans="1:12" ht="13.5">
      <c r="A160" s="230"/>
      <c r="B160" s="230"/>
      <c r="C160" s="230"/>
      <c r="D160" s="230"/>
      <c r="E160" s="230"/>
      <c r="F160" s="230"/>
      <c r="G160" s="230"/>
      <c r="H160" s="230"/>
      <c r="I160" s="230"/>
      <c r="J160" s="230"/>
      <c r="K160" s="230"/>
      <c r="L160" s="230"/>
    </row>
    <row r="161" spans="1:12" ht="13.5">
      <c r="A161" s="230"/>
      <c r="B161" s="230"/>
      <c r="C161" s="230"/>
      <c r="D161" s="230"/>
      <c r="E161" s="230"/>
      <c r="F161" s="230"/>
      <c r="G161" s="230"/>
      <c r="H161" s="230"/>
      <c r="I161" s="230"/>
      <c r="J161" s="230"/>
      <c r="K161" s="230"/>
      <c r="L161" s="230"/>
    </row>
    <row r="162" spans="1:12" ht="13.5">
      <c r="A162" s="230"/>
      <c r="B162" s="230"/>
      <c r="C162" s="230"/>
      <c r="D162" s="230"/>
      <c r="E162" s="230"/>
      <c r="F162" s="230"/>
      <c r="G162" s="230"/>
      <c r="H162" s="230"/>
      <c r="I162" s="230"/>
      <c r="J162" s="230"/>
      <c r="K162" s="230"/>
      <c r="L162" s="230"/>
    </row>
    <row r="163" spans="1:12" ht="13.5">
      <c r="A163" s="230"/>
      <c r="B163" s="230"/>
      <c r="C163" s="230"/>
      <c r="D163" s="230"/>
      <c r="E163" s="230"/>
      <c r="F163" s="230"/>
      <c r="G163" s="230"/>
      <c r="H163" s="230"/>
      <c r="I163" s="230"/>
      <c r="J163" s="230"/>
      <c r="K163" s="230"/>
      <c r="L163" s="230"/>
    </row>
    <row r="164" spans="1:12" ht="13.5">
      <c r="A164" s="230"/>
      <c r="B164" s="230"/>
      <c r="C164" s="230"/>
      <c r="D164" s="230"/>
      <c r="E164" s="230"/>
      <c r="F164" s="230"/>
      <c r="G164" s="230"/>
      <c r="H164" s="230"/>
      <c r="I164" s="230"/>
      <c r="J164" s="230"/>
      <c r="K164" s="230"/>
      <c r="L164" s="230"/>
    </row>
    <row r="165" spans="1:12" ht="13.5">
      <c r="A165" s="230"/>
      <c r="B165" s="230"/>
      <c r="C165" s="230"/>
      <c r="D165" s="230"/>
      <c r="E165" s="230"/>
      <c r="F165" s="230"/>
      <c r="G165" s="230"/>
      <c r="H165" s="230"/>
      <c r="I165" s="230"/>
      <c r="J165" s="230"/>
      <c r="K165" s="230"/>
      <c r="L165" s="230"/>
    </row>
    <row r="166" spans="1:12" ht="13.5">
      <c r="A166" s="230"/>
      <c r="B166" s="230"/>
      <c r="C166" s="230"/>
      <c r="D166" s="230"/>
      <c r="E166" s="230"/>
      <c r="F166" s="230"/>
      <c r="G166" s="230"/>
      <c r="H166" s="230"/>
      <c r="I166" s="230"/>
      <c r="J166" s="230"/>
      <c r="K166" s="230"/>
      <c r="L166" s="230"/>
    </row>
    <row r="167" spans="1:12" ht="13.5">
      <c r="A167" s="230"/>
      <c r="B167" s="230"/>
      <c r="C167" s="230"/>
      <c r="D167" s="230"/>
      <c r="E167" s="230"/>
      <c r="F167" s="230"/>
      <c r="G167" s="230"/>
      <c r="H167" s="230"/>
      <c r="I167" s="230"/>
      <c r="J167" s="230"/>
      <c r="K167" s="230"/>
      <c r="L167" s="230"/>
    </row>
    <row r="168" spans="1:12" ht="13.5">
      <c r="A168" s="230"/>
      <c r="B168" s="230"/>
      <c r="C168" s="230"/>
      <c r="D168" s="230"/>
      <c r="E168" s="230"/>
      <c r="F168" s="230"/>
      <c r="G168" s="230"/>
      <c r="H168" s="230"/>
      <c r="I168" s="230"/>
      <c r="J168" s="230"/>
      <c r="K168" s="230"/>
      <c r="L168" s="230"/>
    </row>
    <row r="169" spans="1:12" ht="13.5">
      <c r="A169" s="230"/>
      <c r="B169" s="230"/>
      <c r="C169" s="230"/>
      <c r="D169" s="230"/>
      <c r="E169" s="230"/>
      <c r="F169" s="230"/>
      <c r="G169" s="230"/>
      <c r="H169" s="230"/>
      <c r="I169" s="230"/>
      <c r="J169" s="230"/>
      <c r="K169" s="230"/>
      <c r="L169" s="230"/>
    </row>
    <row r="170" spans="1:12" ht="13.5">
      <c r="A170" s="230"/>
      <c r="B170" s="230"/>
      <c r="C170" s="230"/>
      <c r="D170" s="230"/>
      <c r="E170" s="230"/>
      <c r="F170" s="230"/>
      <c r="G170" s="230"/>
      <c r="H170" s="230"/>
      <c r="I170" s="230"/>
      <c r="J170" s="230"/>
      <c r="K170" s="230"/>
      <c r="L170" s="230"/>
    </row>
    <row r="171" spans="1:12" ht="13.5">
      <c r="A171" s="230"/>
      <c r="B171" s="230"/>
      <c r="C171" s="230"/>
      <c r="D171" s="230"/>
      <c r="E171" s="230"/>
      <c r="F171" s="230"/>
      <c r="G171" s="230"/>
      <c r="H171" s="230"/>
      <c r="I171" s="230"/>
      <c r="J171" s="230"/>
      <c r="K171" s="230"/>
      <c r="L171" s="230"/>
    </row>
    <row r="172" spans="1:12" ht="13.5">
      <c r="A172" s="230"/>
      <c r="B172" s="230"/>
      <c r="C172" s="230"/>
      <c r="D172" s="230"/>
      <c r="E172" s="230"/>
      <c r="F172" s="230"/>
      <c r="G172" s="230"/>
      <c r="H172" s="230"/>
      <c r="I172" s="230"/>
      <c r="J172" s="230"/>
      <c r="K172" s="230"/>
      <c r="L172" s="230"/>
    </row>
    <row r="173" spans="1:12" ht="13.5">
      <c r="A173" s="230"/>
      <c r="B173" s="230"/>
      <c r="C173" s="230"/>
      <c r="D173" s="230"/>
      <c r="E173" s="230"/>
      <c r="F173" s="230"/>
      <c r="G173" s="230"/>
      <c r="H173" s="230"/>
      <c r="I173" s="230"/>
      <c r="J173" s="230"/>
      <c r="K173" s="230"/>
      <c r="L173" s="230"/>
    </row>
    <row r="174" spans="1:12" ht="13.5">
      <c r="A174" s="230"/>
      <c r="B174" s="230"/>
      <c r="C174" s="230"/>
      <c r="D174" s="230"/>
      <c r="E174" s="230"/>
      <c r="F174" s="230"/>
      <c r="G174" s="230"/>
      <c r="H174" s="230"/>
      <c r="I174" s="230"/>
      <c r="J174" s="230"/>
      <c r="K174" s="230"/>
      <c r="L174" s="230"/>
    </row>
    <row r="175" spans="1:12" ht="13.5">
      <c r="A175" s="230"/>
      <c r="B175" s="230"/>
      <c r="C175" s="230"/>
      <c r="D175" s="230"/>
      <c r="E175" s="230"/>
      <c r="F175" s="230"/>
      <c r="G175" s="230"/>
      <c r="H175" s="230"/>
      <c r="I175" s="230"/>
      <c r="J175" s="230"/>
      <c r="K175" s="230"/>
      <c r="L175" s="230"/>
    </row>
    <row r="176" spans="1:12" ht="13.5">
      <c r="A176" s="230"/>
      <c r="B176" s="230"/>
      <c r="C176" s="230"/>
      <c r="D176" s="230"/>
      <c r="E176" s="230"/>
      <c r="F176" s="230"/>
      <c r="G176" s="230"/>
      <c r="H176" s="230"/>
      <c r="I176" s="230"/>
      <c r="J176" s="230"/>
      <c r="K176" s="230"/>
      <c r="L176" s="230"/>
    </row>
    <row r="177" spans="1:12" ht="13.5">
      <c r="A177" s="230"/>
      <c r="B177" s="230"/>
      <c r="C177" s="230"/>
      <c r="D177" s="230"/>
      <c r="E177" s="230"/>
      <c r="F177" s="230"/>
      <c r="G177" s="230"/>
      <c r="H177" s="230"/>
      <c r="I177" s="230"/>
      <c r="J177" s="230"/>
      <c r="K177" s="230"/>
      <c r="L177" s="230"/>
    </row>
    <row r="178" spans="1:12" ht="13.5">
      <c r="A178" s="230"/>
      <c r="B178" s="230"/>
      <c r="C178" s="230"/>
      <c r="D178" s="230"/>
      <c r="E178" s="230"/>
      <c r="F178" s="230"/>
      <c r="G178" s="230"/>
      <c r="H178" s="230"/>
      <c r="I178" s="230"/>
      <c r="J178" s="230"/>
      <c r="K178" s="230"/>
      <c r="L178" s="230"/>
    </row>
    <row r="179" spans="1:12" ht="13.5">
      <c r="A179" s="230"/>
      <c r="B179" s="230"/>
      <c r="C179" s="230"/>
      <c r="D179" s="230"/>
      <c r="E179" s="230"/>
      <c r="F179" s="230"/>
      <c r="G179" s="230"/>
      <c r="H179" s="230"/>
      <c r="I179" s="230"/>
      <c r="J179" s="230"/>
      <c r="K179" s="230"/>
      <c r="L179" s="230"/>
    </row>
    <row r="180" spans="1:12" ht="13.5">
      <c r="A180" s="230"/>
      <c r="B180" s="230"/>
      <c r="C180" s="230"/>
      <c r="D180" s="230"/>
      <c r="E180" s="230"/>
      <c r="F180" s="230"/>
      <c r="G180" s="230"/>
      <c r="H180" s="230"/>
      <c r="I180" s="230"/>
      <c r="J180" s="230"/>
      <c r="K180" s="230"/>
      <c r="L180" s="230"/>
    </row>
    <row r="181" spans="1:12" ht="13.5">
      <c r="A181" s="230"/>
      <c r="B181" s="230"/>
      <c r="C181" s="230"/>
      <c r="D181" s="230"/>
      <c r="E181" s="230"/>
      <c r="F181" s="230"/>
      <c r="G181" s="230"/>
      <c r="H181" s="230"/>
      <c r="I181" s="230"/>
      <c r="J181" s="230"/>
      <c r="K181" s="230"/>
      <c r="L181" s="230"/>
    </row>
    <row r="182" spans="1:12" ht="13.5">
      <c r="A182" s="230"/>
      <c r="B182" s="230"/>
      <c r="C182" s="230"/>
      <c r="D182" s="230"/>
      <c r="E182" s="230"/>
      <c r="F182" s="230"/>
      <c r="G182" s="230"/>
      <c r="H182" s="230"/>
      <c r="I182" s="230"/>
      <c r="J182" s="230"/>
      <c r="K182" s="230"/>
      <c r="L182" s="230"/>
    </row>
    <row r="183" spans="1:12" ht="13.5">
      <c r="A183" s="230"/>
      <c r="B183" s="230"/>
      <c r="C183" s="230"/>
      <c r="D183" s="230"/>
      <c r="E183" s="230"/>
      <c r="F183" s="230"/>
      <c r="G183" s="230"/>
      <c r="H183" s="230"/>
      <c r="I183" s="230"/>
      <c r="J183" s="230"/>
      <c r="K183" s="230"/>
      <c r="L183" s="230"/>
    </row>
    <row r="184" spans="1:12" ht="13.5">
      <c r="A184" s="230"/>
      <c r="B184" s="230"/>
      <c r="C184" s="230"/>
      <c r="D184" s="230"/>
      <c r="E184" s="230"/>
      <c r="F184" s="230"/>
      <c r="G184" s="230"/>
      <c r="H184" s="230"/>
      <c r="I184" s="230"/>
      <c r="J184" s="230"/>
      <c r="K184" s="230"/>
      <c r="L184" s="230"/>
    </row>
    <row r="185" spans="1:12" ht="13.5">
      <c r="A185" s="230"/>
      <c r="B185" s="230"/>
      <c r="C185" s="230"/>
      <c r="D185" s="230"/>
      <c r="E185" s="230"/>
      <c r="F185" s="230"/>
      <c r="G185" s="230"/>
      <c r="H185" s="230"/>
      <c r="I185" s="230"/>
      <c r="J185" s="230"/>
      <c r="K185" s="230"/>
      <c r="L185" s="230"/>
    </row>
    <row r="186" spans="1:12" ht="13.5">
      <c r="A186" s="230"/>
      <c r="B186" s="230"/>
      <c r="C186" s="230"/>
      <c r="D186" s="230"/>
      <c r="E186" s="230"/>
      <c r="F186" s="230"/>
      <c r="G186" s="230"/>
      <c r="H186" s="230"/>
      <c r="I186" s="230"/>
      <c r="J186" s="230"/>
      <c r="K186" s="230"/>
      <c r="L186" s="230"/>
    </row>
    <row r="187" spans="1:12" ht="13.5">
      <c r="A187" s="230"/>
      <c r="B187" s="230"/>
      <c r="C187" s="230"/>
      <c r="D187" s="230"/>
      <c r="E187" s="230"/>
      <c r="F187" s="230"/>
      <c r="G187" s="230"/>
      <c r="H187" s="230"/>
      <c r="I187" s="230"/>
      <c r="J187" s="230"/>
      <c r="K187" s="230"/>
      <c r="L187" s="230"/>
    </row>
    <row r="188" spans="1:12" ht="13.5">
      <c r="A188" s="230"/>
      <c r="B188" s="230"/>
      <c r="C188" s="230"/>
      <c r="D188" s="230"/>
      <c r="E188" s="230"/>
      <c r="F188" s="230"/>
      <c r="G188" s="230"/>
      <c r="H188" s="230"/>
      <c r="I188" s="230"/>
      <c r="J188" s="230"/>
      <c r="K188" s="230"/>
      <c r="L188" s="230"/>
    </row>
    <row r="189" spans="1:12" ht="13.5">
      <c r="A189" s="230"/>
      <c r="B189" s="230"/>
      <c r="C189" s="230"/>
      <c r="D189" s="230"/>
      <c r="E189" s="230"/>
      <c r="F189" s="230"/>
      <c r="G189" s="230"/>
      <c r="H189" s="230"/>
      <c r="I189" s="230"/>
      <c r="J189" s="230"/>
      <c r="K189" s="230"/>
      <c r="L189" s="230"/>
    </row>
    <row r="190" spans="1:12" ht="13.5">
      <c r="A190" s="230"/>
      <c r="B190" s="230"/>
      <c r="C190" s="230"/>
      <c r="D190" s="230"/>
      <c r="E190" s="230"/>
      <c r="F190" s="230"/>
      <c r="G190" s="230"/>
      <c r="H190" s="230"/>
      <c r="I190" s="230"/>
      <c r="J190" s="230"/>
      <c r="K190" s="230"/>
      <c r="L190" s="230"/>
    </row>
    <row r="191" spans="1:12" ht="13.5">
      <c r="A191" s="230"/>
      <c r="B191" s="230"/>
      <c r="C191" s="230"/>
      <c r="D191" s="230"/>
      <c r="E191" s="230"/>
      <c r="F191" s="230"/>
      <c r="G191" s="230"/>
      <c r="H191" s="230"/>
      <c r="I191" s="230"/>
      <c r="J191" s="230"/>
      <c r="K191" s="230"/>
      <c r="L191" s="230"/>
    </row>
    <row r="192" spans="1:12" ht="13.5">
      <c r="A192" s="230"/>
      <c r="B192" s="230"/>
      <c r="C192" s="230"/>
      <c r="D192" s="230"/>
      <c r="E192" s="230"/>
      <c r="F192" s="230"/>
      <c r="G192" s="230"/>
      <c r="H192" s="230"/>
      <c r="I192" s="230"/>
      <c r="J192" s="230"/>
      <c r="K192" s="230"/>
      <c r="L192" s="230"/>
    </row>
    <row r="193" spans="1:12" ht="13.5">
      <c r="A193" s="230"/>
      <c r="B193" s="230"/>
      <c r="C193" s="230"/>
      <c r="D193" s="230"/>
      <c r="E193" s="230"/>
      <c r="F193" s="230"/>
      <c r="G193" s="230"/>
      <c r="H193" s="230"/>
      <c r="I193" s="230"/>
      <c r="J193" s="230"/>
      <c r="K193" s="230"/>
      <c r="L193" s="230"/>
    </row>
    <row r="194" spans="1:12" ht="13.5">
      <c r="A194" s="230"/>
      <c r="B194" s="230"/>
      <c r="C194" s="230"/>
      <c r="D194" s="230"/>
      <c r="E194" s="230"/>
      <c r="F194" s="230"/>
      <c r="G194" s="230"/>
      <c r="H194" s="230"/>
      <c r="I194" s="230"/>
      <c r="J194" s="230"/>
      <c r="K194" s="230"/>
      <c r="L194" s="230"/>
    </row>
    <row r="195" spans="1:12" ht="13.5">
      <c r="A195" s="230"/>
      <c r="B195" s="230"/>
      <c r="C195" s="230"/>
      <c r="D195" s="230"/>
      <c r="E195" s="230"/>
      <c r="F195" s="230"/>
      <c r="G195" s="230"/>
      <c r="H195" s="230"/>
      <c r="I195" s="230"/>
      <c r="J195" s="230"/>
      <c r="K195" s="230"/>
      <c r="L195" s="230"/>
    </row>
    <row r="196" spans="1:12" ht="13.5">
      <c r="A196" s="230"/>
      <c r="B196" s="230"/>
      <c r="C196" s="230"/>
      <c r="D196" s="230"/>
      <c r="E196" s="230"/>
      <c r="F196" s="230"/>
      <c r="G196" s="230"/>
      <c r="H196" s="230"/>
      <c r="I196" s="230"/>
      <c r="J196" s="230"/>
      <c r="K196" s="230"/>
      <c r="L196" s="230"/>
    </row>
    <row r="197" spans="1:12" ht="13.5">
      <c r="A197" s="230"/>
      <c r="B197" s="230"/>
      <c r="C197" s="230"/>
      <c r="D197" s="230"/>
      <c r="E197" s="230"/>
      <c r="F197" s="230"/>
      <c r="G197" s="230"/>
      <c r="H197" s="230"/>
      <c r="I197" s="230"/>
      <c r="J197" s="230"/>
      <c r="K197" s="230"/>
      <c r="L197" s="230"/>
    </row>
    <row r="198" spans="1:12" ht="13.5">
      <c r="A198" s="230"/>
      <c r="B198" s="230"/>
      <c r="C198" s="230"/>
      <c r="D198" s="230"/>
      <c r="E198" s="230"/>
      <c r="F198" s="230"/>
      <c r="G198" s="230"/>
      <c r="H198" s="230"/>
      <c r="I198" s="230"/>
      <c r="J198" s="230"/>
      <c r="K198" s="230"/>
      <c r="L198" s="230"/>
    </row>
    <row r="199" spans="1:12" ht="13.5">
      <c r="A199" s="230"/>
      <c r="B199" s="230"/>
      <c r="C199" s="230"/>
      <c r="D199" s="230"/>
      <c r="E199" s="230"/>
      <c r="F199" s="230"/>
      <c r="G199" s="230"/>
      <c r="H199" s="230"/>
      <c r="I199" s="230"/>
      <c r="J199" s="230"/>
      <c r="K199" s="230"/>
      <c r="L199" s="230"/>
    </row>
    <row r="200" spans="1:12" ht="13.5">
      <c r="A200" s="230"/>
      <c r="B200" s="230"/>
      <c r="C200" s="230"/>
      <c r="D200" s="230"/>
      <c r="E200" s="230"/>
      <c r="F200" s="230"/>
      <c r="G200" s="230"/>
      <c r="H200" s="230"/>
      <c r="I200" s="230"/>
      <c r="J200" s="230"/>
      <c r="K200" s="230"/>
      <c r="L200" s="230"/>
    </row>
    <row r="201" spans="1:12" ht="13.5">
      <c r="A201" s="230"/>
      <c r="B201" s="230"/>
      <c r="C201" s="230"/>
      <c r="D201" s="230"/>
      <c r="E201" s="230"/>
      <c r="F201" s="230"/>
      <c r="G201" s="230"/>
      <c r="H201" s="230"/>
      <c r="I201" s="230"/>
      <c r="J201" s="230"/>
      <c r="K201" s="230"/>
      <c r="L201" s="230"/>
    </row>
    <row r="202" spans="1:12" ht="13.5">
      <c r="A202" s="230"/>
      <c r="B202" s="230"/>
      <c r="C202" s="230"/>
      <c r="D202" s="230"/>
      <c r="E202" s="230"/>
      <c r="F202" s="230"/>
      <c r="G202" s="230"/>
      <c r="H202" s="230"/>
      <c r="I202" s="230"/>
      <c r="J202" s="230"/>
      <c r="K202" s="230"/>
      <c r="L202" s="230"/>
    </row>
    <row r="203" spans="1:12" ht="13.5">
      <c r="A203" s="230"/>
      <c r="B203" s="230"/>
      <c r="C203" s="230"/>
      <c r="D203" s="230"/>
      <c r="E203" s="230"/>
      <c r="F203" s="230"/>
      <c r="G203" s="230"/>
      <c r="H203" s="230"/>
      <c r="I203" s="230"/>
      <c r="J203" s="230"/>
      <c r="K203" s="230"/>
      <c r="L203" s="230"/>
    </row>
    <row r="204" spans="1:12" ht="13.5">
      <c r="A204" s="230"/>
      <c r="B204" s="230"/>
      <c r="C204" s="230"/>
      <c r="D204" s="230"/>
      <c r="E204" s="230"/>
      <c r="F204" s="230"/>
      <c r="G204" s="230"/>
      <c r="H204" s="230"/>
      <c r="I204" s="230"/>
      <c r="J204" s="230"/>
      <c r="K204" s="230"/>
      <c r="L204" s="230"/>
    </row>
    <row r="205" spans="1:12" ht="13.5">
      <c r="A205" s="230"/>
      <c r="B205" s="230"/>
      <c r="C205" s="230"/>
      <c r="D205" s="230"/>
      <c r="E205" s="230"/>
      <c r="F205" s="230"/>
      <c r="G205" s="230"/>
      <c r="H205" s="230"/>
      <c r="I205" s="230"/>
      <c r="J205" s="230"/>
      <c r="K205" s="230"/>
      <c r="L205" s="230"/>
    </row>
    <row r="206" spans="1:12" ht="13.5">
      <c r="A206" s="230"/>
      <c r="B206" s="230"/>
      <c r="C206" s="230"/>
      <c r="D206" s="230"/>
      <c r="E206" s="230"/>
      <c r="F206" s="230"/>
      <c r="G206" s="230"/>
      <c r="H206" s="230"/>
      <c r="I206" s="230"/>
      <c r="J206" s="230"/>
      <c r="K206" s="230"/>
      <c r="L206" s="230"/>
    </row>
    <row r="207" spans="1:12" ht="13.5">
      <c r="A207" s="230"/>
      <c r="B207" s="230"/>
      <c r="C207" s="230"/>
      <c r="D207" s="230"/>
      <c r="E207" s="230"/>
      <c r="F207" s="230"/>
      <c r="G207" s="230"/>
      <c r="H207" s="230"/>
      <c r="I207" s="230"/>
      <c r="J207" s="230"/>
      <c r="K207" s="230"/>
      <c r="L207" s="230"/>
    </row>
    <row r="208" spans="1:12" ht="13.5">
      <c r="A208" s="230"/>
      <c r="B208" s="230"/>
      <c r="C208" s="230"/>
      <c r="D208" s="230"/>
      <c r="E208" s="230"/>
      <c r="F208" s="230"/>
      <c r="G208" s="230"/>
      <c r="H208" s="230"/>
      <c r="I208" s="230"/>
      <c r="J208" s="230"/>
      <c r="K208" s="230"/>
      <c r="L208" s="230"/>
    </row>
    <row r="209" spans="1:12" ht="13.5">
      <c r="A209" s="230"/>
      <c r="B209" s="230"/>
      <c r="C209" s="230"/>
      <c r="D209" s="230"/>
      <c r="E209" s="230"/>
      <c r="F209" s="230"/>
      <c r="G209" s="230"/>
      <c r="H209" s="230"/>
      <c r="I209" s="230"/>
      <c r="J209" s="230"/>
      <c r="K209" s="230"/>
      <c r="L209" s="230"/>
    </row>
    <row r="210" spans="1:12" ht="13.5">
      <c r="A210" s="230"/>
      <c r="B210" s="230"/>
      <c r="C210" s="230"/>
      <c r="D210" s="230"/>
      <c r="E210" s="230"/>
      <c r="F210" s="230"/>
      <c r="G210" s="230"/>
      <c r="H210" s="230"/>
      <c r="I210" s="230"/>
      <c r="J210" s="230"/>
      <c r="K210" s="230"/>
      <c r="L210" s="230"/>
    </row>
    <row r="211" spans="1:12" ht="13.5">
      <c r="A211" s="230"/>
      <c r="B211" s="230"/>
      <c r="C211" s="230"/>
      <c r="D211" s="230"/>
      <c r="E211" s="230"/>
      <c r="F211" s="230"/>
      <c r="G211" s="230"/>
      <c r="H211" s="230"/>
      <c r="I211" s="230"/>
      <c r="J211" s="230"/>
      <c r="K211" s="230"/>
      <c r="L211" s="230"/>
    </row>
    <row r="212" spans="1:12" ht="13.5">
      <c r="A212" s="230"/>
      <c r="B212" s="230"/>
      <c r="C212" s="230"/>
      <c r="D212" s="230"/>
      <c r="E212" s="230"/>
      <c r="F212" s="230"/>
      <c r="G212" s="230"/>
      <c r="H212" s="230"/>
      <c r="I212" s="230"/>
      <c r="J212" s="230"/>
      <c r="K212" s="230"/>
      <c r="L212" s="230"/>
    </row>
    <row r="213" spans="1:12" ht="13.5">
      <c r="A213" s="230"/>
      <c r="B213" s="230"/>
      <c r="C213" s="230"/>
      <c r="D213" s="230"/>
      <c r="E213" s="230"/>
      <c r="F213" s="230"/>
      <c r="G213" s="230"/>
      <c r="H213" s="230"/>
      <c r="I213" s="230"/>
      <c r="J213" s="230"/>
      <c r="K213" s="230"/>
      <c r="L213" s="230"/>
    </row>
    <row r="214" spans="1:12" ht="13.5">
      <c r="A214" s="230"/>
      <c r="B214" s="230"/>
      <c r="C214" s="230"/>
      <c r="D214" s="230"/>
      <c r="E214" s="230"/>
      <c r="F214" s="230"/>
      <c r="G214" s="230"/>
      <c r="H214" s="230"/>
      <c r="I214" s="230"/>
      <c r="J214" s="230"/>
      <c r="K214" s="230"/>
      <c r="L214" s="230"/>
    </row>
    <row r="215" spans="1:12" ht="13.5">
      <c r="A215" s="230"/>
      <c r="B215" s="230"/>
      <c r="C215" s="230"/>
      <c r="D215" s="230"/>
      <c r="E215" s="230"/>
      <c r="F215" s="230"/>
      <c r="G215" s="230"/>
      <c r="H215" s="230"/>
      <c r="I215" s="230"/>
      <c r="J215" s="230"/>
      <c r="K215" s="230"/>
      <c r="L215" s="230"/>
    </row>
    <row r="216" spans="1:12" ht="13.5">
      <c r="A216" s="230"/>
      <c r="B216" s="230"/>
      <c r="C216" s="230"/>
      <c r="D216" s="230"/>
      <c r="E216" s="230"/>
      <c r="F216" s="230"/>
      <c r="G216" s="230"/>
      <c r="H216" s="230"/>
      <c r="I216" s="230"/>
      <c r="J216" s="230"/>
      <c r="K216" s="230"/>
      <c r="L216" s="230"/>
    </row>
    <row r="217" spans="1:12" ht="13.5">
      <c r="A217" s="230"/>
      <c r="B217" s="230"/>
      <c r="C217" s="230"/>
      <c r="D217" s="230"/>
      <c r="E217" s="230"/>
      <c r="F217" s="230"/>
      <c r="G217" s="230"/>
      <c r="H217" s="230"/>
      <c r="I217" s="230"/>
      <c r="J217" s="230"/>
      <c r="K217" s="230"/>
      <c r="L217" s="230"/>
    </row>
    <row r="218" spans="1:12" ht="13.5">
      <c r="A218" s="230"/>
      <c r="B218" s="230"/>
      <c r="C218" s="230"/>
      <c r="D218" s="230"/>
      <c r="E218" s="230"/>
      <c r="F218" s="230"/>
      <c r="G218" s="230"/>
      <c r="H218" s="230"/>
      <c r="I218" s="230"/>
      <c r="J218" s="230"/>
      <c r="K218" s="230"/>
      <c r="L218" s="230"/>
    </row>
    <row r="219" spans="1:12" ht="13.5">
      <c r="A219" s="230"/>
      <c r="B219" s="230"/>
      <c r="C219" s="230"/>
      <c r="D219" s="230"/>
      <c r="E219" s="230"/>
      <c r="F219" s="230"/>
      <c r="G219" s="230"/>
      <c r="H219" s="230"/>
      <c r="I219" s="230"/>
      <c r="J219" s="230"/>
      <c r="K219" s="230"/>
      <c r="L219" s="230"/>
    </row>
    <row r="220" spans="1:12" ht="13.5">
      <c r="A220" s="230"/>
      <c r="B220" s="230"/>
      <c r="C220" s="230"/>
      <c r="D220" s="230"/>
      <c r="E220" s="230"/>
      <c r="F220" s="230"/>
      <c r="G220" s="230"/>
      <c r="H220" s="230"/>
      <c r="I220" s="230"/>
      <c r="J220" s="230"/>
      <c r="K220" s="230"/>
      <c r="L220" s="230"/>
    </row>
    <row r="221" spans="1:12" ht="13.5">
      <c r="A221" s="230"/>
      <c r="B221" s="230"/>
      <c r="C221" s="230"/>
      <c r="D221" s="230"/>
      <c r="E221" s="230"/>
      <c r="F221" s="230"/>
      <c r="G221" s="230"/>
      <c r="H221" s="230"/>
      <c r="I221" s="230"/>
      <c r="J221" s="230"/>
      <c r="K221" s="230"/>
      <c r="L221" s="230"/>
    </row>
    <row r="222" spans="1:12" ht="13.5">
      <c r="A222" s="230"/>
      <c r="B222" s="230"/>
      <c r="C222" s="230"/>
      <c r="D222" s="230"/>
      <c r="E222" s="230"/>
      <c r="F222" s="230"/>
      <c r="G222" s="230"/>
      <c r="H222" s="230"/>
      <c r="I222" s="230"/>
      <c r="J222" s="230"/>
      <c r="K222" s="230"/>
      <c r="L222" s="230"/>
    </row>
    <row r="223" spans="1:12" ht="13.5">
      <c r="A223" s="230"/>
      <c r="B223" s="230"/>
      <c r="C223" s="230"/>
      <c r="D223" s="230"/>
      <c r="E223" s="230"/>
      <c r="F223" s="230"/>
      <c r="G223" s="230"/>
      <c r="H223" s="230"/>
      <c r="I223" s="230"/>
      <c r="J223" s="230"/>
      <c r="K223" s="230"/>
      <c r="L223" s="230"/>
    </row>
    <row r="224" spans="1:12" ht="13.5">
      <c r="A224" s="230"/>
      <c r="B224" s="230"/>
      <c r="C224" s="230"/>
      <c r="D224" s="230"/>
      <c r="E224" s="230"/>
      <c r="F224" s="230"/>
      <c r="G224" s="230"/>
      <c r="H224" s="230"/>
      <c r="I224" s="230"/>
      <c r="J224" s="230"/>
      <c r="K224" s="230"/>
      <c r="L224" s="230"/>
    </row>
    <row r="225" spans="1:12" ht="13.5">
      <c r="A225" s="230"/>
      <c r="B225" s="230"/>
      <c r="C225" s="230"/>
      <c r="D225" s="230"/>
      <c r="E225" s="230"/>
      <c r="F225" s="230"/>
      <c r="G225" s="230"/>
      <c r="H225" s="230"/>
      <c r="I225" s="230"/>
      <c r="J225" s="230"/>
      <c r="K225" s="230"/>
      <c r="L225" s="230"/>
    </row>
    <row r="226" spans="1:12" ht="13.5">
      <c r="A226" s="230"/>
      <c r="B226" s="230"/>
      <c r="C226" s="230"/>
      <c r="D226" s="230"/>
      <c r="E226" s="230"/>
      <c r="F226" s="230"/>
      <c r="G226" s="230"/>
      <c r="H226" s="230"/>
      <c r="I226" s="230"/>
      <c r="J226" s="230"/>
      <c r="K226" s="230"/>
      <c r="L226" s="230"/>
    </row>
    <row r="227" spans="1:12" ht="13.5">
      <c r="A227" s="230"/>
      <c r="B227" s="230"/>
      <c r="C227" s="230"/>
      <c r="D227" s="230"/>
      <c r="E227" s="230"/>
      <c r="F227" s="230"/>
      <c r="G227" s="230"/>
      <c r="H227" s="230"/>
      <c r="I227" s="230"/>
      <c r="J227" s="230"/>
      <c r="K227" s="230"/>
      <c r="L227" s="230"/>
    </row>
    <row r="228" spans="1:12" ht="13.5">
      <c r="A228" s="230"/>
      <c r="B228" s="230"/>
      <c r="C228" s="230"/>
      <c r="D228" s="230"/>
      <c r="E228" s="230"/>
      <c r="F228" s="230"/>
      <c r="G228" s="230"/>
      <c r="H228" s="230"/>
      <c r="I228" s="230"/>
      <c r="J228" s="230"/>
      <c r="K228" s="230"/>
      <c r="L228" s="230"/>
    </row>
    <row r="229" spans="1:12" ht="13.5">
      <c r="A229" s="230"/>
      <c r="B229" s="230"/>
      <c r="C229" s="230"/>
      <c r="D229" s="230"/>
      <c r="E229" s="230"/>
      <c r="F229" s="230"/>
      <c r="G229" s="230"/>
      <c r="H229" s="230"/>
      <c r="I229" s="230"/>
      <c r="J229" s="230"/>
      <c r="K229" s="230"/>
      <c r="L229" s="230"/>
    </row>
    <row r="230" spans="1:12" ht="13.5">
      <c r="A230" s="230"/>
      <c r="B230" s="230"/>
      <c r="C230" s="230"/>
      <c r="D230" s="230"/>
      <c r="E230" s="230"/>
      <c r="F230" s="230"/>
      <c r="G230" s="230"/>
      <c r="H230" s="230"/>
      <c r="I230" s="230"/>
      <c r="J230" s="230"/>
      <c r="K230" s="230"/>
      <c r="L230" s="230"/>
    </row>
    <row r="231" spans="1:12" ht="13.5">
      <c r="A231" s="230"/>
      <c r="B231" s="230"/>
      <c r="C231" s="230"/>
      <c r="D231" s="230"/>
      <c r="E231" s="230"/>
      <c r="F231" s="230"/>
      <c r="G231" s="230"/>
      <c r="H231" s="230"/>
      <c r="I231" s="230"/>
      <c r="J231" s="230"/>
      <c r="K231" s="230"/>
      <c r="L231" s="230"/>
    </row>
    <row r="232" spans="1:12" ht="13.5">
      <c r="A232" s="230"/>
      <c r="B232" s="230"/>
      <c r="C232" s="230"/>
      <c r="D232" s="230"/>
      <c r="E232" s="230"/>
      <c r="F232" s="230"/>
      <c r="G232" s="230"/>
      <c r="H232" s="230"/>
      <c r="I232" s="230"/>
      <c r="J232" s="230"/>
      <c r="K232" s="230"/>
      <c r="L232" s="230"/>
    </row>
    <row r="233" spans="1:12" ht="13.5">
      <c r="A233" s="230"/>
      <c r="B233" s="230"/>
      <c r="C233" s="230"/>
      <c r="D233" s="230"/>
      <c r="E233" s="230"/>
      <c r="F233" s="230"/>
      <c r="G233" s="230"/>
      <c r="H233" s="230"/>
      <c r="I233" s="230"/>
      <c r="J233" s="230"/>
      <c r="K233" s="230"/>
      <c r="L233" s="230"/>
    </row>
    <row r="234" spans="1:12" ht="13.5">
      <c r="A234" s="230"/>
      <c r="B234" s="230"/>
      <c r="C234" s="230"/>
      <c r="D234" s="230"/>
      <c r="E234" s="230"/>
      <c r="F234" s="230"/>
      <c r="G234" s="230"/>
      <c r="H234" s="230"/>
      <c r="I234" s="230"/>
      <c r="J234" s="230"/>
      <c r="K234" s="230"/>
      <c r="L234" s="230"/>
    </row>
    <row r="235" spans="1:12" ht="13.5">
      <c r="A235" s="230"/>
      <c r="B235" s="230"/>
      <c r="C235" s="230"/>
      <c r="D235" s="230"/>
      <c r="E235" s="230"/>
      <c r="F235" s="230"/>
      <c r="G235" s="230"/>
      <c r="H235" s="230"/>
      <c r="I235" s="230"/>
      <c r="J235" s="230"/>
      <c r="K235" s="230"/>
      <c r="L235" s="230"/>
    </row>
    <row r="236" spans="1:12" ht="13.5">
      <c r="A236" s="230"/>
      <c r="B236" s="230"/>
      <c r="C236" s="230"/>
      <c r="D236" s="230"/>
      <c r="E236" s="230"/>
      <c r="F236" s="230"/>
      <c r="G236" s="230"/>
      <c r="H236" s="230"/>
      <c r="I236" s="230"/>
      <c r="J236" s="230"/>
      <c r="K236" s="230"/>
      <c r="L236" s="230"/>
    </row>
    <row r="237" spans="1:12" ht="13.5">
      <c r="A237" s="230"/>
      <c r="B237" s="230"/>
      <c r="C237" s="230"/>
      <c r="D237" s="230"/>
      <c r="E237" s="230"/>
      <c r="F237" s="230"/>
      <c r="G237" s="230"/>
      <c r="H237" s="230"/>
      <c r="I237" s="230"/>
      <c r="J237" s="230"/>
      <c r="K237" s="230"/>
      <c r="L237" s="230"/>
    </row>
    <row r="238" spans="1:12" ht="13.5">
      <c r="A238" s="230"/>
      <c r="B238" s="230"/>
      <c r="C238" s="230"/>
      <c r="D238" s="230"/>
      <c r="E238" s="230"/>
      <c r="F238" s="230"/>
      <c r="G238" s="230"/>
      <c r="H238" s="230"/>
      <c r="I238" s="230"/>
      <c r="J238" s="230"/>
      <c r="K238" s="230"/>
      <c r="L238" s="230"/>
    </row>
    <row r="239" spans="1:12" ht="13.5">
      <c r="A239" s="230"/>
      <c r="B239" s="230"/>
      <c r="C239" s="230"/>
      <c r="D239" s="230"/>
      <c r="E239" s="230"/>
      <c r="F239" s="230"/>
      <c r="G239" s="230"/>
      <c r="H239" s="230"/>
      <c r="I239" s="230"/>
      <c r="J239" s="230"/>
      <c r="K239" s="230"/>
      <c r="L239" s="230"/>
    </row>
    <row r="240" spans="1:12" ht="13.5">
      <c r="A240" s="230"/>
      <c r="B240" s="230"/>
      <c r="C240" s="230"/>
      <c r="D240" s="230"/>
      <c r="E240" s="230"/>
      <c r="F240" s="230"/>
      <c r="G240" s="230"/>
      <c r="H240" s="230"/>
      <c r="I240" s="230"/>
      <c r="J240" s="230"/>
      <c r="K240" s="230"/>
      <c r="L240" s="230"/>
    </row>
    <row r="241" spans="1:12" ht="13.5">
      <c r="A241" s="230"/>
      <c r="B241" s="230"/>
      <c r="C241" s="230"/>
      <c r="D241" s="230"/>
      <c r="E241" s="230"/>
      <c r="F241" s="230"/>
      <c r="G241" s="230"/>
      <c r="H241" s="230"/>
      <c r="I241" s="230"/>
      <c r="J241" s="230"/>
      <c r="K241" s="230"/>
      <c r="L241" s="230"/>
    </row>
    <row r="242" spans="1:12" ht="13.5">
      <c r="A242" s="230"/>
      <c r="B242" s="230"/>
      <c r="C242" s="230"/>
      <c r="D242" s="230"/>
      <c r="E242" s="230"/>
      <c r="F242" s="230"/>
      <c r="G242" s="230"/>
      <c r="H242" s="230"/>
      <c r="I242" s="230"/>
      <c r="J242" s="230"/>
      <c r="K242" s="230"/>
      <c r="L242" s="230"/>
    </row>
    <row r="243" spans="1:12" ht="13.5">
      <c r="A243" s="230"/>
      <c r="B243" s="230"/>
      <c r="C243" s="230"/>
      <c r="D243" s="230"/>
      <c r="E243" s="230"/>
      <c r="F243" s="230"/>
      <c r="G243" s="230"/>
      <c r="H243" s="230"/>
      <c r="I243" s="230"/>
      <c r="J243" s="230"/>
      <c r="K243" s="230"/>
      <c r="L243" s="230"/>
    </row>
    <row r="244" spans="1:12" ht="13.5">
      <c r="A244" s="230"/>
      <c r="B244" s="230"/>
      <c r="C244" s="230"/>
      <c r="D244" s="230"/>
      <c r="E244" s="230"/>
      <c r="F244" s="230"/>
      <c r="G244" s="230"/>
      <c r="H244" s="230"/>
      <c r="I244" s="230"/>
      <c r="J244" s="230"/>
      <c r="K244" s="230"/>
      <c r="L244" s="230"/>
    </row>
    <row r="245" spans="1:12" ht="13.5">
      <c r="A245" s="230"/>
      <c r="B245" s="230"/>
      <c r="C245" s="230"/>
      <c r="D245" s="230"/>
      <c r="E245" s="230"/>
      <c r="F245" s="230"/>
      <c r="G245" s="230"/>
      <c r="H245" s="230"/>
      <c r="I245" s="230"/>
      <c r="J245" s="230"/>
      <c r="K245" s="230"/>
      <c r="L245" s="230"/>
    </row>
    <row r="246" spans="1:12" ht="13.5">
      <c r="A246" s="230"/>
      <c r="B246" s="230"/>
      <c r="C246" s="230"/>
      <c r="D246" s="230"/>
      <c r="E246" s="230"/>
      <c r="F246" s="230"/>
      <c r="G246" s="230"/>
      <c r="H246" s="230"/>
      <c r="I246" s="230"/>
      <c r="J246" s="230"/>
      <c r="K246" s="230"/>
      <c r="L246" s="230"/>
    </row>
    <row r="247" spans="1:12" ht="13.5">
      <c r="A247" s="230"/>
      <c r="B247" s="230"/>
      <c r="C247" s="230"/>
      <c r="D247" s="230"/>
      <c r="E247" s="230"/>
      <c r="F247" s="230"/>
      <c r="G247" s="230"/>
      <c r="H247" s="230"/>
      <c r="I247" s="230"/>
      <c r="J247" s="230"/>
      <c r="K247" s="230"/>
      <c r="L247" s="230"/>
    </row>
    <row r="248" spans="1:12" ht="13.5">
      <c r="A248" s="230"/>
      <c r="B248" s="230"/>
      <c r="C248" s="230"/>
      <c r="D248" s="230"/>
      <c r="E248" s="230"/>
      <c r="F248" s="230"/>
      <c r="G248" s="230"/>
      <c r="H248" s="230"/>
      <c r="I248" s="230"/>
      <c r="J248" s="230"/>
      <c r="K248" s="230"/>
      <c r="L248" s="230"/>
    </row>
    <row r="249" spans="1:12" ht="13.5">
      <c r="A249" s="230"/>
      <c r="B249" s="230"/>
      <c r="C249" s="230"/>
      <c r="D249" s="230"/>
      <c r="E249" s="230"/>
      <c r="F249" s="230"/>
      <c r="G249" s="230"/>
      <c r="H249" s="230"/>
      <c r="I249" s="230"/>
      <c r="J249" s="230"/>
      <c r="K249" s="230"/>
      <c r="L249" s="230"/>
    </row>
    <row r="250" spans="1:12" ht="13.5">
      <c r="A250" s="230"/>
      <c r="B250" s="230"/>
      <c r="C250" s="230"/>
      <c r="D250" s="230"/>
      <c r="E250" s="230"/>
      <c r="F250" s="230"/>
      <c r="G250" s="230"/>
      <c r="H250" s="230"/>
      <c r="I250" s="230"/>
      <c r="J250" s="230"/>
      <c r="K250" s="230"/>
      <c r="L250" s="230"/>
    </row>
    <row r="251" spans="1:12" ht="13.5">
      <c r="A251" s="230"/>
      <c r="B251" s="230"/>
      <c r="C251" s="230"/>
      <c r="D251" s="230"/>
      <c r="E251" s="230"/>
      <c r="F251" s="230"/>
      <c r="G251" s="230"/>
      <c r="H251" s="230"/>
      <c r="I251" s="230"/>
      <c r="J251" s="230"/>
      <c r="K251" s="230"/>
      <c r="L251" s="230"/>
    </row>
    <row r="252" spans="1:12" ht="13.5">
      <c r="A252" s="230"/>
      <c r="B252" s="230"/>
      <c r="C252" s="230"/>
      <c r="D252" s="230"/>
      <c r="E252" s="230"/>
      <c r="F252" s="230"/>
      <c r="G252" s="230"/>
      <c r="H252" s="230"/>
      <c r="I252" s="230"/>
      <c r="J252" s="230"/>
      <c r="K252" s="230"/>
      <c r="L252" s="230"/>
    </row>
    <row r="253" spans="1:12" ht="13.5">
      <c r="A253" s="230"/>
      <c r="B253" s="230"/>
      <c r="C253" s="230"/>
      <c r="D253" s="230"/>
      <c r="E253" s="230"/>
      <c r="F253" s="230"/>
      <c r="G253" s="230"/>
      <c r="H253" s="230"/>
      <c r="I253" s="230"/>
      <c r="J253" s="230"/>
      <c r="K253" s="230"/>
      <c r="L253" s="230"/>
    </row>
    <row r="254" spans="1:12" ht="13.5">
      <c r="A254" s="230"/>
      <c r="B254" s="230"/>
      <c r="C254" s="230"/>
      <c r="D254" s="230"/>
      <c r="E254" s="230"/>
      <c r="F254" s="230"/>
      <c r="G254" s="230"/>
      <c r="H254" s="230"/>
      <c r="I254" s="230"/>
      <c r="J254" s="230"/>
      <c r="K254" s="230"/>
      <c r="L254" s="230"/>
    </row>
    <row r="255" spans="1:12" ht="13.5">
      <c r="A255" s="230"/>
      <c r="B255" s="230"/>
      <c r="C255" s="230"/>
      <c r="D255" s="230"/>
      <c r="E255" s="230"/>
      <c r="F255" s="230"/>
      <c r="G255" s="230"/>
      <c r="H255" s="230"/>
      <c r="I255" s="230"/>
      <c r="J255" s="230"/>
      <c r="K255" s="230"/>
      <c r="L255" s="230"/>
    </row>
    <row r="256" spans="1:12" ht="13.5">
      <c r="A256" s="230"/>
      <c r="B256" s="230"/>
      <c r="C256" s="230"/>
      <c r="D256" s="230"/>
      <c r="E256" s="230"/>
      <c r="F256" s="230"/>
      <c r="G256" s="230"/>
      <c r="H256" s="230"/>
      <c r="I256" s="230"/>
      <c r="J256" s="230"/>
      <c r="K256" s="230"/>
      <c r="L256" s="230"/>
    </row>
    <row r="257" spans="1:12" ht="13.5">
      <c r="A257" s="230"/>
      <c r="B257" s="230"/>
      <c r="C257" s="230"/>
      <c r="D257" s="230"/>
      <c r="E257" s="230"/>
      <c r="F257" s="230"/>
      <c r="G257" s="230"/>
      <c r="H257" s="230"/>
      <c r="I257" s="230"/>
      <c r="J257" s="230"/>
      <c r="K257" s="230"/>
      <c r="L257" s="230"/>
    </row>
    <row r="258" spans="1:12" ht="13.5">
      <c r="A258" s="230"/>
      <c r="B258" s="230"/>
      <c r="C258" s="230"/>
      <c r="D258" s="230"/>
      <c r="E258" s="230"/>
      <c r="F258" s="230"/>
      <c r="G258" s="230"/>
      <c r="H258" s="230"/>
      <c r="I258" s="230"/>
      <c r="J258" s="230"/>
      <c r="K258" s="230"/>
      <c r="L258" s="230"/>
    </row>
    <row r="259" spans="1:12" ht="13.5">
      <c r="A259" s="230"/>
      <c r="B259" s="230"/>
      <c r="C259" s="230"/>
      <c r="D259" s="230"/>
      <c r="E259" s="230"/>
      <c r="F259" s="230"/>
      <c r="G259" s="230"/>
      <c r="H259" s="230"/>
      <c r="I259" s="230"/>
      <c r="J259" s="230"/>
      <c r="K259" s="230"/>
      <c r="L259" s="230"/>
    </row>
    <row r="260" spans="1:12" ht="13.5">
      <c r="A260" s="230"/>
      <c r="B260" s="230"/>
      <c r="C260" s="230"/>
      <c r="D260" s="230"/>
      <c r="E260" s="230"/>
      <c r="F260" s="230"/>
      <c r="G260" s="230"/>
      <c r="H260" s="230"/>
      <c r="I260" s="230"/>
      <c r="J260" s="230"/>
      <c r="K260" s="230"/>
      <c r="L260" s="230"/>
    </row>
    <row r="261" spans="1:12" ht="13.5">
      <c r="A261" s="230"/>
      <c r="B261" s="230"/>
      <c r="C261" s="230"/>
      <c r="D261" s="230"/>
      <c r="E261" s="230"/>
      <c r="F261" s="230"/>
      <c r="G261" s="230"/>
      <c r="H261" s="230"/>
      <c r="I261" s="230"/>
      <c r="J261" s="230"/>
      <c r="K261" s="230"/>
      <c r="L261" s="230"/>
    </row>
    <row r="262" spans="1:12" ht="13.5">
      <c r="A262" s="230"/>
      <c r="B262" s="230"/>
      <c r="C262" s="230"/>
      <c r="D262" s="230"/>
      <c r="E262" s="230"/>
      <c r="F262" s="230"/>
      <c r="G262" s="230"/>
      <c r="H262" s="230"/>
      <c r="I262" s="230"/>
      <c r="J262" s="230"/>
      <c r="K262" s="230"/>
      <c r="L262" s="230"/>
    </row>
    <row r="263" spans="1:12" ht="13.5">
      <c r="A263" s="230"/>
      <c r="B263" s="230"/>
      <c r="C263" s="230"/>
      <c r="D263" s="230"/>
      <c r="E263" s="230"/>
      <c r="F263" s="230"/>
      <c r="G263" s="230"/>
      <c r="H263" s="230"/>
      <c r="I263" s="230"/>
      <c r="J263" s="230"/>
      <c r="K263" s="230"/>
      <c r="L263" s="230"/>
    </row>
    <row r="264" spans="1:12" ht="13.5">
      <c r="A264" s="230"/>
      <c r="B264" s="230"/>
      <c r="C264" s="230"/>
      <c r="D264" s="230"/>
      <c r="E264" s="230"/>
      <c r="F264" s="230"/>
      <c r="G264" s="230"/>
      <c r="H264" s="230"/>
      <c r="I264" s="230"/>
      <c r="J264" s="230"/>
      <c r="K264" s="230"/>
      <c r="L264" s="230"/>
    </row>
    <row r="265" spans="1:12" ht="13.5">
      <c r="A265" s="230"/>
      <c r="B265" s="230"/>
      <c r="C265" s="230"/>
      <c r="D265" s="230"/>
      <c r="E265" s="230"/>
      <c r="F265" s="230"/>
      <c r="G265" s="230"/>
      <c r="H265" s="230"/>
      <c r="I265" s="230"/>
      <c r="J265" s="230"/>
      <c r="K265" s="230"/>
      <c r="L265" s="230"/>
    </row>
    <row r="266" spans="1:12" ht="13.5">
      <c r="A266" s="230"/>
      <c r="B266" s="230"/>
      <c r="C266" s="230"/>
      <c r="D266" s="230"/>
      <c r="E266" s="230"/>
      <c r="F266" s="230"/>
      <c r="G266" s="230"/>
      <c r="H266" s="230"/>
      <c r="I266" s="230"/>
      <c r="J266" s="230"/>
      <c r="K266" s="230"/>
      <c r="L266" s="230"/>
    </row>
    <row r="267" spans="1:12" ht="13.5">
      <c r="A267" s="230"/>
      <c r="B267" s="230"/>
      <c r="C267" s="230"/>
      <c r="D267" s="230"/>
      <c r="E267" s="230"/>
      <c r="F267" s="230"/>
      <c r="G267" s="230"/>
      <c r="H267" s="230"/>
      <c r="I267" s="230"/>
      <c r="J267" s="230"/>
      <c r="K267" s="230"/>
      <c r="L267" s="230"/>
    </row>
    <row r="268" spans="1:12" ht="13.5">
      <c r="A268" s="230"/>
      <c r="B268" s="230"/>
      <c r="C268" s="230"/>
      <c r="D268" s="230"/>
      <c r="E268" s="230"/>
      <c r="F268" s="230"/>
      <c r="G268" s="230"/>
      <c r="H268" s="230"/>
      <c r="I268" s="230"/>
      <c r="J268" s="230"/>
      <c r="K268" s="230"/>
      <c r="L268" s="230"/>
    </row>
    <row r="269" spans="1:12" ht="13.5">
      <c r="A269" s="230"/>
      <c r="B269" s="230"/>
      <c r="C269" s="230"/>
      <c r="D269" s="230"/>
      <c r="E269" s="230"/>
      <c r="F269" s="230"/>
      <c r="G269" s="230"/>
      <c r="H269" s="230"/>
      <c r="I269" s="230"/>
      <c r="J269" s="230"/>
      <c r="K269" s="230"/>
      <c r="L269" s="230"/>
    </row>
    <row r="270" spans="1:12" ht="13.5">
      <c r="A270" s="230"/>
      <c r="B270" s="230"/>
      <c r="C270" s="230"/>
      <c r="D270" s="230"/>
      <c r="E270" s="230"/>
      <c r="F270" s="230"/>
      <c r="G270" s="230"/>
      <c r="H270" s="230"/>
      <c r="I270" s="230"/>
      <c r="J270" s="230"/>
      <c r="K270" s="230"/>
      <c r="L270" s="230"/>
    </row>
    <row r="271" spans="1:12" ht="13.5">
      <c r="A271" s="230"/>
      <c r="B271" s="230"/>
      <c r="C271" s="230"/>
      <c r="D271" s="230"/>
      <c r="E271" s="230"/>
      <c r="F271" s="230"/>
      <c r="G271" s="230"/>
      <c r="H271" s="230"/>
      <c r="I271" s="230"/>
      <c r="J271" s="230"/>
      <c r="K271" s="230"/>
      <c r="L271" s="230"/>
    </row>
    <row r="272" spans="1:12" ht="13.5">
      <c r="A272" s="230"/>
      <c r="B272" s="230"/>
      <c r="C272" s="230"/>
      <c r="D272" s="230"/>
      <c r="E272" s="230"/>
      <c r="F272" s="230"/>
      <c r="G272" s="230"/>
      <c r="H272" s="230"/>
      <c r="I272" s="230"/>
      <c r="J272" s="230"/>
      <c r="K272" s="230"/>
      <c r="L272" s="230"/>
    </row>
    <row r="273" spans="1:12" ht="13.5">
      <c r="A273" s="230"/>
      <c r="B273" s="230"/>
      <c r="C273" s="230"/>
      <c r="D273" s="230"/>
      <c r="E273" s="230"/>
      <c r="F273" s="230"/>
      <c r="G273" s="230"/>
      <c r="H273" s="230"/>
      <c r="I273" s="230"/>
      <c r="J273" s="230"/>
      <c r="K273" s="230"/>
      <c r="L273" s="230"/>
    </row>
    <row r="274" spans="1:12" ht="13.5">
      <c r="A274" s="230"/>
      <c r="B274" s="230"/>
      <c r="C274" s="230"/>
      <c r="D274" s="230"/>
      <c r="E274" s="230"/>
      <c r="F274" s="230"/>
      <c r="G274" s="230"/>
      <c r="H274" s="230"/>
      <c r="I274" s="230"/>
      <c r="J274" s="230"/>
      <c r="K274" s="230"/>
      <c r="L274" s="230"/>
    </row>
    <row r="275" spans="1:12" ht="13.5">
      <c r="A275" s="230"/>
      <c r="B275" s="230"/>
      <c r="C275" s="230"/>
      <c r="D275" s="230"/>
      <c r="E275" s="230"/>
      <c r="F275" s="230"/>
      <c r="G275" s="230"/>
      <c r="H275" s="230"/>
      <c r="I275" s="230"/>
      <c r="J275" s="230"/>
      <c r="K275" s="230"/>
      <c r="L275" s="230"/>
    </row>
    <row r="276" spans="1:12" ht="13.5">
      <c r="A276" s="230"/>
      <c r="B276" s="230"/>
      <c r="C276" s="230"/>
      <c r="D276" s="230"/>
      <c r="E276" s="230"/>
      <c r="F276" s="230"/>
      <c r="G276" s="230"/>
      <c r="H276" s="230"/>
      <c r="I276" s="230"/>
      <c r="J276" s="230"/>
      <c r="K276" s="230"/>
      <c r="L276" s="230"/>
    </row>
    <row r="277" spans="1:12" ht="13.5">
      <c r="A277" s="230"/>
      <c r="B277" s="230"/>
      <c r="C277" s="230"/>
      <c r="D277" s="230"/>
      <c r="E277" s="230"/>
      <c r="F277" s="230"/>
      <c r="G277" s="230"/>
      <c r="H277" s="230"/>
      <c r="I277" s="230"/>
      <c r="J277" s="230"/>
      <c r="K277" s="230"/>
      <c r="L277" s="230"/>
    </row>
    <row r="278" spans="1:12" ht="13.5">
      <c r="A278" s="230"/>
      <c r="B278" s="230"/>
      <c r="C278" s="230"/>
      <c r="D278" s="230"/>
      <c r="E278" s="230"/>
      <c r="F278" s="230"/>
      <c r="G278" s="230"/>
      <c r="H278" s="230"/>
      <c r="I278" s="230"/>
      <c r="J278" s="230"/>
      <c r="K278" s="230"/>
      <c r="L278" s="230"/>
    </row>
    <row r="279" spans="1:12" ht="13.5">
      <c r="A279" s="230"/>
      <c r="B279" s="230"/>
      <c r="C279" s="230"/>
      <c r="D279" s="230"/>
      <c r="E279" s="230"/>
      <c r="F279" s="230"/>
      <c r="G279" s="230"/>
      <c r="H279" s="230"/>
      <c r="I279" s="230"/>
      <c r="J279" s="230"/>
      <c r="K279" s="230"/>
      <c r="L279" s="230"/>
    </row>
    <row r="280" spans="1:12" ht="13.5">
      <c r="A280" s="230"/>
      <c r="B280" s="230"/>
      <c r="C280" s="230"/>
      <c r="D280" s="230"/>
      <c r="E280" s="230"/>
      <c r="F280" s="230"/>
      <c r="G280" s="230"/>
      <c r="H280" s="230"/>
      <c r="I280" s="230"/>
      <c r="J280" s="230"/>
      <c r="K280" s="230"/>
      <c r="L280" s="230"/>
    </row>
    <row r="281" spans="1:12" ht="13.5">
      <c r="A281" s="230"/>
      <c r="B281" s="230"/>
      <c r="C281" s="230"/>
      <c r="D281" s="230"/>
      <c r="E281" s="230"/>
      <c r="F281" s="230"/>
      <c r="G281" s="230"/>
      <c r="H281" s="230"/>
      <c r="I281" s="230"/>
      <c r="J281" s="230"/>
      <c r="K281" s="230"/>
      <c r="L281" s="230"/>
    </row>
    <row r="282" spans="1:12" ht="13.5">
      <c r="A282" s="230"/>
      <c r="B282" s="230"/>
      <c r="C282" s="230"/>
      <c r="D282" s="230"/>
      <c r="E282" s="230"/>
      <c r="F282" s="230"/>
      <c r="G282" s="230"/>
      <c r="H282" s="230"/>
      <c r="I282" s="230"/>
      <c r="J282" s="230"/>
      <c r="K282" s="230"/>
      <c r="L282" s="230"/>
    </row>
    <row r="283" spans="1:12" ht="13.5">
      <c r="A283" s="230"/>
      <c r="B283" s="230"/>
      <c r="C283" s="230"/>
      <c r="D283" s="230"/>
      <c r="E283" s="230"/>
      <c r="F283" s="230"/>
      <c r="G283" s="230"/>
      <c r="H283" s="230"/>
      <c r="I283" s="230"/>
      <c r="J283" s="230"/>
      <c r="K283" s="230"/>
      <c r="L283" s="230"/>
    </row>
    <row r="284" spans="1:12" ht="13.5">
      <c r="A284" s="230"/>
      <c r="B284" s="230"/>
      <c r="C284" s="230"/>
      <c r="D284" s="230"/>
      <c r="E284" s="230"/>
      <c r="F284" s="230"/>
      <c r="G284" s="230"/>
      <c r="H284" s="230"/>
      <c r="I284" s="230"/>
      <c r="J284" s="230"/>
      <c r="K284" s="230"/>
      <c r="L284" s="230"/>
    </row>
    <row r="285" spans="1:12" ht="13.5">
      <c r="A285" s="230"/>
      <c r="B285" s="230"/>
      <c r="C285" s="230"/>
      <c r="D285" s="230"/>
      <c r="E285" s="230"/>
      <c r="F285" s="230"/>
      <c r="G285" s="230"/>
      <c r="H285" s="230"/>
      <c r="I285" s="230"/>
      <c r="J285" s="230"/>
      <c r="K285" s="230"/>
      <c r="L285" s="230"/>
    </row>
    <row r="286" spans="1:12" ht="13.5">
      <c r="A286" s="230"/>
      <c r="B286" s="230"/>
      <c r="C286" s="230"/>
      <c r="D286" s="230"/>
      <c r="E286" s="230"/>
      <c r="F286" s="230"/>
      <c r="G286" s="230"/>
      <c r="H286" s="230"/>
      <c r="I286" s="230"/>
      <c r="J286" s="230"/>
      <c r="K286" s="230"/>
      <c r="L286" s="230"/>
    </row>
    <row r="287" spans="1:12" ht="13.5">
      <c r="A287" s="230"/>
      <c r="B287" s="230"/>
      <c r="C287" s="230"/>
      <c r="D287" s="230"/>
      <c r="E287" s="230"/>
      <c r="F287" s="230"/>
      <c r="G287" s="230"/>
      <c r="H287" s="230"/>
      <c r="I287" s="230"/>
      <c r="J287" s="230"/>
      <c r="K287" s="230"/>
      <c r="L287" s="230"/>
    </row>
    <row r="288" spans="1:12" ht="13.5">
      <c r="A288" s="230"/>
      <c r="B288" s="230"/>
      <c r="C288" s="230"/>
      <c r="D288" s="230"/>
      <c r="E288" s="230"/>
      <c r="F288" s="230"/>
      <c r="G288" s="230"/>
      <c r="H288" s="230"/>
      <c r="I288" s="230"/>
      <c r="J288" s="230"/>
      <c r="K288" s="230"/>
      <c r="L288" s="230"/>
    </row>
    <row r="289" spans="1:12" ht="13.5">
      <c r="A289" s="230"/>
      <c r="B289" s="230"/>
      <c r="C289" s="230"/>
      <c r="D289" s="230"/>
      <c r="E289" s="230"/>
      <c r="F289" s="230"/>
      <c r="G289" s="230"/>
      <c r="H289" s="230"/>
      <c r="I289" s="230"/>
      <c r="J289" s="230"/>
      <c r="K289" s="230"/>
      <c r="L289" s="230"/>
    </row>
    <row r="290" spans="1:12" ht="13.5">
      <c r="A290" s="230"/>
      <c r="B290" s="230"/>
      <c r="C290" s="230"/>
      <c r="D290" s="230"/>
      <c r="E290" s="230"/>
      <c r="F290" s="230"/>
      <c r="G290" s="230"/>
      <c r="H290" s="230"/>
      <c r="I290" s="230"/>
      <c r="J290" s="230"/>
      <c r="K290" s="230"/>
      <c r="L290" s="230"/>
    </row>
    <row r="291" spans="1:12" ht="13.5">
      <c r="A291" s="230"/>
      <c r="B291" s="230"/>
      <c r="C291" s="230"/>
      <c r="D291" s="230"/>
      <c r="E291" s="230"/>
      <c r="F291" s="230"/>
      <c r="G291" s="230"/>
      <c r="H291" s="230"/>
      <c r="I291" s="230"/>
      <c r="J291" s="230"/>
      <c r="K291" s="230"/>
      <c r="L291" s="230"/>
    </row>
    <row r="292" spans="1:12" ht="13.5">
      <c r="A292" s="230"/>
      <c r="B292" s="230"/>
      <c r="C292" s="230"/>
      <c r="D292" s="230"/>
      <c r="E292" s="230"/>
      <c r="F292" s="230"/>
      <c r="G292" s="230"/>
      <c r="H292" s="230"/>
      <c r="I292" s="230"/>
      <c r="J292" s="230"/>
      <c r="K292" s="230"/>
      <c r="L292" s="230"/>
    </row>
    <row r="293" spans="1:12" ht="13.5">
      <c r="A293" s="230"/>
      <c r="B293" s="230"/>
      <c r="C293" s="230"/>
      <c r="D293" s="230"/>
      <c r="E293" s="230"/>
      <c r="F293" s="230"/>
      <c r="G293" s="230"/>
      <c r="H293" s="230"/>
      <c r="I293" s="230"/>
      <c r="J293" s="230"/>
      <c r="K293" s="230"/>
      <c r="L293" s="230"/>
    </row>
    <row r="294" spans="1:12" ht="13.5">
      <c r="A294" s="230"/>
      <c r="B294" s="230"/>
      <c r="C294" s="230"/>
      <c r="D294" s="230"/>
      <c r="E294" s="230"/>
      <c r="F294" s="230"/>
      <c r="G294" s="230"/>
      <c r="H294" s="230"/>
      <c r="I294" s="230"/>
      <c r="J294" s="230"/>
      <c r="K294" s="230"/>
      <c r="L294" s="230"/>
    </row>
    <row r="295" spans="1:12" ht="13.5">
      <c r="A295" s="230"/>
      <c r="B295" s="230"/>
      <c r="C295" s="230"/>
      <c r="D295" s="230"/>
      <c r="E295" s="230"/>
      <c r="F295" s="230"/>
      <c r="G295" s="230"/>
      <c r="H295" s="230"/>
      <c r="I295" s="230"/>
      <c r="J295" s="230"/>
      <c r="K295" s="230"/>
      <c r="L295" s="230"/>
    </row>
    <row r="296" spans="1:12" ht="13.5">
      <c r="A296" s="230"/>
      <c r="B296" s="230"/>
      <c r="C296" s="230"/>
      <c r="D296" s="230"/>
      <c r="E296" s="230"/>
      <c r="F296" s="230"/>
      <c r="G296" s="230"/>
      <c r="H296" s="230"/>
      <c r="I296" s="230"/>
      <c r="J296" s="230"/>
      <c r="K296" s="230"/>
      <c r="L296" s="230"/>
    </row>
    <row r="297" spans="1:12" ht="13.5">
      <c r="A297" s="230"/>
      <c r="B297" s="230"/>
      <c r="C297" s="230"/>
      <c r="D297" s="230"/>
      <c r="E297" s="230"/>
      <c r="F297" s="230"/>
      <c r="G297" s="230"/>
      <c r="H297" s="230"/>
      <c r="I297" s="230"/>
      <c r="J297" s="230"/>
      <c r="K297" s="230"/>
      <c r="L297" s="230"/>
    </row>
    <row r="298" spans="1:12" ht="13.5">
      <c r="A298" s="230"/>
      <c r="B298" s="230"/>
      <c r="C298" s="230"/>
      <c r="D298" s="230"/>
      <c r="E298" s="230"/>
      <c r="F298" s="230"/>
      <c r="G298" s="230"/>
      <c r="H298" s="230"/>
      <c r="I298" s="230"/>
      <c r="J298" s="230"/>
      <c r="K298" s="230"/>
      <c r="L298" s="230"/>
    </row>
    <row r="299" spans="1:12" ht="13.5">
      <c r="A299" s="230"/>
      <c r="B299" s="230"/>
      <c r="C299" s="230"/>
      <c r="D299" s="230"/>
      <c r="E299" s="230"/>
      <c r="F299" s="230"/>
      <c r="G299" s="230"/>
      <c r="H299" s="230"/>
      <c r="I299" s="230"/>
      <c r="J299" s="230"/>
      <c r="K299" s="230"/>
      <c r="L299" s="230"/>
    </row>
    <row r="300" spans="1:12" ht="13.5">
      <c r="A300" s="230"/>
      <c r="B300" s="230"/>
      <c r="C300" s="230"/>
      <c r="D300" s="230"/>
      <c r="E300" s="230"/>
      <c r="F300" s="230"/>
      <c r="G300" s="230"/>
      <c r="H300" s="230"/>
      <c r="I300" s="230"/>
      <c r="J300" s="230"/>
      <c r="K300" s="230"/>
      <c r="L300" s="230"/>
    </row>
    <row r="301" spans="1:12" ht="13.5">
      <c r="A301" s="230"/>
      <c r="B301" s="230"/>
      <c r="C301" s="230"/>
      <c r="D301" s="230"/>
      <c r="E301" s="230"/>
      <c r="F301" s="230"/>
      <c r="G301" s="230"/>
      <c r="H301" s="230"/>
      <c r="I301" s="230"/>
      <c r="J301" s="230"/>
      <c r="K301" s="230"/>
      <c r="L301" s="230"/>
    </row>
    <row r="302" spans="1:12" ht="13.5">
      <c r="A302" s="230"/>
      <c r="B302" s="230"/>
      <c r="C302" s="230"/>
      <c r="D302" s="230"/>
      <c r="E302" s="230"/>
      <c r="F302" s="230"/>
      <c r="G302" s="230"/>
      <c r="H302" s="230"/>
      <c r="I302" s="230"/>
      <c r="J302" s="230"/>
      <c r="K302" s="230"/>
      <c r="L302" s="230"/>
    </row>
    <row r="303" spans="1:12" ht="13.5">
      <c r="A303" s="230"/>
      <c r="B303" s="230"/>
      <c r="C303" s="230"/>
      <c r="D303" s="230"/>
      <c r="E303" s="230"/>
      <c r="F303" s="230"/>
      <c r="G303" s="230"/>
      <c r="H303" s="230"/>
      <c r="I303" s="230"/>
      <c r="J303" s="230"/>
      <c r="K303" s="230"/>
      <c r="L303" s="230"/>
    </row>
    <row r="304" spans="1:12" ht="13.5">
      <c r="A304" s="230"/>
      <c r="B304" s="230"/>
      <c r="C304" s="230"/>
      <c r="D304" s="230"/>
      <c r="E304" s="230"/>
      <c r="F304" s="230"/>
      <c r="G304" s="230"/>
      <c r="H304" s="230"/>
      <c r="I304" s="230"/>
      <c r="J304" s="230"/>
      <c r="K304" s="230"/>
      <c r="L304" s="230"/>
    </row>
    <row r="305" spans="1:12" ht="13.5">
      <c r="A305" s="230"/>
      <c r="B305" s="230"/>
      <c r="C305" s="230"/>
      <c r="D305" s="230"/>
      <c r="E305" s="230"/>
      <c r="F305" s="230"/>
      <c r="G305" s="230"/>
      <c r="H305" s="230"/>
      <c r="I305" s="230"/>
      <c r="J305" s="230"/>
      <c r="K305" s="230"/>
      <c r="L305" s="230"/>
    </row>
    <row r="306" spans="1:12" ht="13.5">
      <c r="A306" s="230"/>
      <c r="B306" s="230"/>
      <c r="C306" s="230"/>
      <c r="D306" s="230"/>
      <c r="E306" s="230"/>
      <c r="F306" s="230"/>
      <c r="G306" s="230"/>
      <c r="H306" s="230"/>
      <c r="I306" s="230"/>
      <c r="J306" s="230"/>
      <c r="K306" s="230"/>
      <c r="L306" s="230"/>
    </row>
    <row r="307" spans="1:12" ht="13.5">
      <c r="A307" s="230"/>
      <c r="B307" s="230"/>
      <c r="C307" s="230"/>
      <c r="D307" s="230"/>
      <c r="E307" s="230"/>
      <c r="F307" s="230"/>
      <c r="G307" s="230"/>
      <c r="H307" s="230"/>
      <c r="I307" s="230"/>
      <c r="J307" s="230"/>
      <c r="K307" s="230"/>
      <c r="L307" s="230"/>
    </row>
    <row r="308" spans="1:12" ht="13.5">
      <c r="A308" s="230"/>
      <c r="B308" s="230"/>
      <c r="C308" s="230"/>
      <c r="D308" s="230"/>
      <c r="E308" s="230"/>
      <c r="F308" s="230"/>
      <c r="G308" s="230"/>
      <c r="H308" s="230"/>
      <c r="I308" s="230"/>
      <c r="J308" s="230"/>
      <c r="K308" s="230"/>
      <c r="L308" s="230"/>
    </row>
    <row r="309" spans="1:12" ht="13.5">
      <c r="A309" s="230"/>
      <c r="B309" s="230"/>
      <c r="C309" s="230"/>
      <c r="D309" s="230"/>
      <c r="E309" s="230"/>
      <c r="F309" s="230"/>
      <c r="G309" s="230"/>
      <c r="H309" s="230"/>
      <c r="I309" s="230"/>
      <c r="J309" s="230"/>
      <c r="K309" s="230"/>
      <c r="L309" s="230"/>
    </row>
    <row r="310" spans="1:12" ht="13.5">
      <c r="A310" s="230"/>
      <c r="B310" s="230"/>
      <c r="C310" s="230"/>
      <c r="D310" s="230"/>
      <c r="E310" s="230"/>
      <c r="F310" s="230"/>
      <c r="G310" s="230"/>
      <c r="H310" s="230"/>
      <c r="I310" s="230"/>
      <c r="J310" s="230"/>
      <c r="K310" s="230"/>
      <c r="L310" s="230"/>
    </row>
    <row r="311" spans="1:12" ht="13.5">
      <c r="A311" s="230"/>
      <c r="B311" s="230"/>
      <c r="C311" s="230"/>
      <c r="D311" s="230"/>
      <c r="E311" s="230"/>
      <c r="F311" s="230"/>
      <c r="G311" s="230"/>
      <c r="H311" s="230"/>
      <c r="I311" s="230"/>
      <c r="J311" s="230"/>
      <c r="K311" s="230"/>
      <c r="L311" s="230"/>
    </row>
    <row r="312" spans="1:12" ht="13.5">
      <c r="A312" s="230"/>
      <c r="B312" s="230"/>
      <c r="C312" s="230"/>
      <c r="D312" s="230"/>
      <c r="E312" s="230"/>
      <c r="F312" s="230"/>
      <c r="G312" s="230"/>
      <c r="H312" s="230"/>
      <c r="I312" s="230"/>
      <c r="J312" s="230"/>
      <c r="K312" s="230"/>
      <c r="L312" s="230"/>
    </row>
    <row r="313" spans="1:12" ht="13.5">
      <c r="A313" s="230"/>
      <c r="B313" s="230"/>
      <c r="C313" s="230"/>
      <c r="D313" s="230"/>
      <c r="E313" s="230"/>
      <c r="F313" s="230"/>
      <c r="G313" s="230"/>
      <c r="H313" s="230"/>
      <c r="I313" s="230"/>
      <c r="J313" s="230"/>
      <c r="K313" s="230"/>
      <c r="L313" s="230"/>
    </row>
    <row r="314" spans="1:12" ht="13.5">
      <c r="A314" s="230"/>
      <c r="B314" s="230"/>
      <c r="C314" s="230"/>
      <c r="D314" s="230"/>
      <c r="E314" s="230"/>
      <c r="F314" s="230"/>
      <c r="G314" s="230"/>
      <c r="H314" s="230"/>
      <c r="I314" s="230"/>
      <c r="J314" s="230"/>
      <c r="K314" s="230"/>
      <c r="L314" s="230"/>
    </row>
    <row r="315" spans="1:12" ht="13.5">
      <c r="A315" s="230"/>
      <c r="B315" s="230"/>
      <c r="C315" s="230"/>
      <c r="D315" s="230"/>
      <c r="E315" s="230"/>
      <c r="F315" s="230"/>
      <c r="G315" s="230"/>
      <c r="H315" s="230"/>
      <c r="I315" s="230"/>
      <c r="J315" s="230"/>
      <c r="K315" s="230"/>
      <c r="L315" s="230"/>
    </row>
    <row r="316" spans="1:12" ht="13.5">
      <c r="A316" s="230"/>
      <c r="B316" s="230"/>
      <c r="C316" s="230"/>
      <c r="D316" s="230"/>
      <c r="E316" s="230"/>
      <c r="F316" s="230"/>
      <c r="G316" s="230"/>
      <c r="H316" s="230"/>
      <c r="I316" s="230"/>
      <c r="J316" s="230"/>
      <c r="K316" s="230"/>
      <c r="L316" s="230"/>
    </row>
    <row r="317" spans="1:12" ht="13.5">
      <c r="A317" s="230"/>
      <c r="B317" s="230"/>
      <c r="C317" s="230"/>
      <c r="D317" s="230"/>
      <c r="E317" s="230"/>
      <c r="F317" s="230"/>
      <c r="G317" s="230"/>
      <c r="H317" s="230"/>
      <c r="I317" s="230"/>
      <c r="J317" s="230"/>
      <c r="K317" s="230"/>
      <c r="L317" s="230"/>
    </row>
    <row r="65526" ht="13.5">
      <c r="C65526" s="232" t="e">
        <f>((C65522/C65509)-1)*100</f>
        <v>#DIV/0!</v>
      </c>
    </row>
  </sheetData>
  <sheetProtection/>
  <mergeCells count="17">
    <mergeCell ref="O1:P1"/>
    <mergeCell ref="A25:A28"/>
    <mergeCell ref="A4:P5"/>
    <mergeCell ref="O7:P7"/>
    <mergeCell ref="A12:A23"/>
    <mergeCell ref="A9:B9"/>
    <mergeCell ref="G9:I9"/>
    <mergeCell ref="C9:C11"/>
    <mergeCell ref="D9:D11"/>
    <mergeCell ref="E9:E11"/>
    <mergeCell ref="O9:O11"/>
    <mergeCell ref="P9:P11"/>
    <mergeCell ref="F9:F11"/>
    <mergeCell ref="C7:F8"/>
    <mergeCell ref="N9:N11"/>
    <mergeCell ref="G7:N8"/>
    <mergeCell ref="M9:M11"/>
  </mergeCells>
  <conditionalFormatting sqref="A39:B39 Q39:IV39 A42:B42 Q42:IV42">
    <cfRule type="cellIs" priority="1" dxfId="0" operator="lessThan" stopIfTrue="1">
      <formula>0</formula>
    </cfRule>
  </conditionalFormatting>
  <conditionalFormatting sqref="C38:P42">
    <cfRule type="cellIs" priority="2" dxfId="1" operator="lessThan" stopIfTrue="1">
      <formula>0</formula>
    </cfRule>
    <cfRule type="cellIs" priority="3" dxfId="2" operator="greaterThanOrEqual" stopIfTrue="1">
      <formula>0</formula>
    </cfRule>
  </conditionalFormatting>
  <hyperlinks>
    <hyperlink ref="O1:P1" location="INDICE!A1" display="Volver al Indice"/>
  </hyperlinks>
  <printOptions/>
  <pageMargins left="0.2" right="0.03937007874015748" top="0.29" bottom="0.11811023622047245" header="0.07874015748031496" footer="0.07874015748031496"/>
  <pageSetup horizontalDpi="600" verticalDpi="600" orientation="landscape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I15"/>
  <sheetViews>
    <sheetView showGridLines="0" zoomScale="105" zoomScaleNormal="105" workbookViewId="0" topLeftCell="A1">
      <pane xSplit="15735" topLeftCell="J1" activePane="topLeft" state="split"/>
      <selection pane="topLeft" activeCell="A1" sqref="A1"/>
      <selection pane="topRight" activeCell="J1" sqref="J1"/>
    </sheetView>
  </sheetViews>
  <sheetFormatPr defaultColWidth="9.140625" defaultRowHeight="12.75"/>
  <cols>
    <col min="1" max="1" width="14.8515625" style="233" customWidth="1"/>
    <col min="2" max="2" width="10.7109375" style="233" customWidth="1"/>
    <col min="3" max="3" width="9.00390625" style="233" customWidth="1"/>
    <col min="4" max="4" width="9.421875" style="233" customWidth="1"/>
    <col min="5" max="5" width="7.421875" style="233" customWidth="1"/>
    <col min="6" max="6" width="11.28125" style="233" customWidth="1"/>
    <col min="7" max="7" width="8.8515625" style="233" customWidth="1"/>
    <col min="8" max="8" width="10.28125" style="233" customWidth="1"/>
    <col min="9" max="9" width="7.28125" style="233" customWidth="1"/>
    <col min="10" max="16384" width="9.140625" style="233" customWidth="1"/>
  </cols>
  <sheetData>
    <row r="1" spans="8:9" ht="18.75" thickBot="1">
      <c r="H1" s="234" t="s">
        <v>0</v>
      </c>
      <c r="I1" s="235"/>
    </row>
    <row r="2" ht="6.75" customHeight="1" thickBot="1"/>
    <row r="3" spans="1:9" ht="30" customHeight="1" thickBot="1">
      <c r="A3" s="236" t="s">
        <v>37</v>
      </c>
      <c r="B3" s="237"/>
      <c r="C3" s="237"/>
      <c r="D3" s="237"/>
      <c r="E3" s="237"/>
      <c r="F3" s="237"/>
      <c r="G3" s="237"/>
      <c r="H3" s="237"/>
      <c r="I3" s="238"/>
    </row>
    <row r="4" spans="1:9" ht="14.25" thickBot="1">
      <c r="A4" s="239" t="s">
        <v>38</v>
      </c>
      <c r="B4" s="240" t="s">
        <v>39</v>
      </c>
      <c r="C4" s="241"/>
      <c r="D4" s="242"/>
      <c r="E4" s="243"/>
      <c r="F4" s="241" t="s">
        <v>40</v>
      </c>
      <c r="G4" s="241"/>
      <c r="H4" s="241"/>
      <c r="I4" s="244"/>
    </row>
    <row r="5" spans="1:9" s="249" customFormat="1" ht="26.25" thickBot="1">
      <c r="A5" s="245"/>
      <c r="B5" s="246" t="s">
        <v>41</v>
      </c>
      <c r="C5" s="247" t="s">
        <v>42</v>
      </c>
      <c r="D5" s="246" t="s">
        <v>43</v>
      </c>
      <c r="E5" s="247" t="s">
        <v>44</v>
      </c>
      <c r="F5" s="246" t="s">
        <v>45</v>
      </c>
      <c r="G5" s="247" t="s">
        <v>42</v>
      </c>
      <c r="H5" s="246" t="s">
        <v>46</v>
      </c>
      <c r="I5" s="248" t="s">
        <v>44</v>
      </c>
    </row>
    <row r="6" spans="1:9" s="255" customFormat="1" ht="16.5" customHeight="1">
      <c r="A6" s="250" t="s">
        <v>4</v>
      </c>
      <c r="B6" s="251">
        <f>SUM(B7:B13)</f>
        <v>998863</v>
      </c>
      <c r="C6" s="252">
        <f>(B6/$B$6)</f>
        <v>1</v>
      </c>
      <c r="D6" s="251">
        <f>SUM(D7:D13)</f>
        <v>790262</v>
      </c>
      <c r="E6" s="253">
        <f aca="true" t="shared" si="0" ref="E6:E13">(B6/D6-1)*100</f>
        <v>26.396435612493075</v>
      </c>
      <c r="F6" s="251">
        <f>SUM(F7:F13)</f>
        <v>8169496</v>
      </c>
      <c r="G6" s="254">
        <f>(F6/$F$6)*100</f>
        <v>100</v>
      </c>
      <c r="H6" s="251">
        <f>SUM(H7:H13)</f>
        <v>7452680</v>
      </c>
      <c r="I6" s="253">
        <f aca="true" t="shared" si="1" ref="I6:I13">(F6/H6-1)*100</f>
        <v>9.618231293977475</v>
      </c>
    </row>
    <row r="7" spans="1:9" s="255" customFormat="1" ht="16.5" customHeight="1">
      <c r="A7" s="256" t="s">
        <v>47</v>
      </c>
      <c r="B7" s="257">
        <v>330208</v>
      </c>
      <c r="C7" s="258">
        <f aca="true" t="shared" si="2" ref="C7:C13">B7/$B$6</f>
        <v>0.33058387386458404</v>
      </c>
      <c r="D7" s="257">
        <v>324948</v>
      </c>
      <c r="E7" s="259">
        <f t="shared" si="0"/>
        <v>1.6187205337469424</v>
      </c>
      <c r="F7" s="257">
        <v>2906309</v>
      </c>
      <c r="G7" s="258">
        <f aca="true" t="shared" si="3" ref="G7:G13">(F7/$F$6)</f>
        <v>0.35575132174616403</v>
      </c>
      <c r="H7" s="257">
        <v>2949440</v>
      </c>
      <c r="I7" s="260">
        <f t="shared" si="1"/>
        <v>-1.4623453943799491</v>
      </c>
    </row>
    <row r="8" spans="1:9" s="255" customFormat="1" ht="16.5" customHeight="1">
      <c r="A8" s="256" t="s">
        <v>48</v>
      </c>
      <c r="B8" s="257">
        <v>190523</v>
      </c>
      <c r="C8" s="258">
        <f t="shared" si="2"/>
        <v>0.1907398712335926</v>
      </c>
      <c r="D8" s="257">
        <v>71244</v>
      </c>
      <c r="E8" s="259">
        <f t="shared" si="0"/>
        <v>167.42322160462635</v>
      </c>
      <c r="F8" s="257">
        <v>1160706</v>
      </c>
      <c r="G8" s="258">
        <f t="shared" si="3"/>
        <v>0.14207804251327133</v>
      </c>
      <c r="H8" s="257">
        <v>683674</v>
      </c>
      <c r="I8" s="260">
        <f t="shared" si="1"/>
        <v>69.77477569718901</v>
      </c>
    </row>
    <row r="9" spans="1:9" s="255" customFormat="1" ht="16.5" customHeight="1">
      <c r="A9" s="256" t="s">
        <v>49</v>
      </c>
      <c r="B9" s="257">
        <v>181522</v>
      </c>
      <c r="C9" s="258">
        <f t="shared" si="2"/>
        <v>0.1817286254471334</v>
      </c>
      <c r="D9" s="257">
        <v>158936</v>
      </c>
      <c r="E9" s="260">
        <f t="shared" si="0"/>
        <v>14.210751497458096</v>
      </c>
      <c r="F9" s="257">
        <v>1566870</v>
      </c>
      <c r="G9" s="258">
        <f t="shared" si="3"/>
        <v>0.19179518540678642</v>
      </c>
      <c r="H9" s="257">
        <v>1481622</v>
      </c>
      <c r="I9" s="260">
        <f t="shared" si="1"/>
        <v>5.75369426209924</v>
      </c>
    </row>
    <row r="10" spans="1:9" s="255" customFormat="1" ht="16.5" customHeight="1">
      <c r="A10" s="256" t="s">
        <v>50</v>
      </c>
      <c r="B10" s="257">
        <v>176596</v>
      </c>
      <c r="C10" s="258">
        <f t="shared" si="2"/>
        <v>0.17679701820970442</v>
      </c>
      <c r="D10" s="257">
        <v>124699</v>
      </c>
      <c r="E10" s="260">
        <f t="shared" si="0"/>
        <v>41.61781570020611</v>
      </c>
      <c r="F10" s="257">
        <v>1464437</v>
      </c>
      <c r="G10" s="258">
        <f t="shared" si="3"/>
        <v>0.17925671302121943</v>
      </c>
      <c r="H10" s="257">
        <v>1315968</v>
      </c>
      <c r="I10" s="260">
        <f t="shared" si="1"/>
        <v>11.282113242875202</v>
      </c>
    </row>
    <row r="11" spans="1:9" s="255" customFormat="1" ht="16.5" customHeight="1">
      <c r="A11" s="256" t="s">
        <v>51</v>
      </c>
      <c r="B11" s="257">
        <v>76444</v>
      </c>
      <c r="C11" s="258">
        <f t="shared" si="2"/>
        <v>0.07653101576492471</v>
      </c>
      <c r="D11" s="257">
        <v>77925</v>
      </c>
      <c r="E11" s="259">
        <f t="shared" si="0"/>
        <v>-1.9005453962143037</v>
      </c>
      <c r="F11" s="257">
        <v>712473</v>
      </c>
      <c r="G11" s="258">
        <f t="shared" si="3"/>
        <v>0.08721137754397579</v>
      </c>
      <c r="H11" s="257">
        <v>760156</v>
      </c>
      <c r="I11" s="260">
        <f t="shared" si="1"/>
        <v>-6.272791374402098</v>
      </c>
    </row>
    <row r="12" spans="1:9" s="255" customFormat="1" ht="16.5" customHeight="1">
      <c r="A12" s="256" t="s">
        <v>52</v>
      </c>
      <c r="B12" s="257">
        <v>26965</v>
      </c>
      <c r="C12" s="258">
        <f t="shared" si="2"/>
        <v>0.02699569410419647</v>
      </c>
      <c r="D12" s="257">
        <v>19044</v>
      </c>
      <c r="E12" s="259">
        <f t="shared" si="0"/>
        <v>41.593152699012805</v>
      </c>
      <c r="F12" s="257">
        <v>224925</v>
      </c>
      <c r="G12" s="258">
        <f t="shared" si="3"/>
        <v>0.027532298198077336</v>
      </c>
      <c r="H12" s="257">
        <v>130169</v>
      </c>
      <c r="I12" s="260">
        <f t="shared" si="1"/>
        <v>72.79459779210104</v>
      </c>
    </row>
    <row r="13" spans="1:9" s="255" customFormat="1" ht="16.5" customHeight="1" thickBot="1">
      <c r="A13" s="261" t="s">
        <v>53</v>
      </c>
      <c r="B13" s="262">
        <v>16605</v>
      </c>
      <c r="C13" s="263">
        <f t="shared" si="2"/>
        <v>0.016623901375864357</v>
      </c>
      <c r="D13" s="262">
        <v>13466</v>
      </c>
      <c r="E13" s="264">
        <f t="shared" si="0"/>
        <v>23.31055992870934</v>
      </c>
      <c r="F13" s="262">
        <v>133776</v>
      </c>
      <c r="G13" s="263">
        <f t="shared" si="3"/>
        <v>0.016375061570505695</v>
      </c>
      <c r="H13" s="262">
        <v>131651</v>
      </c>
      <c r="I13" s="265">
        <f t="shared" si="1"/>
        <v>1.61411611001816</v>
      </c>
    </row>
    <row r="14" ht="14.25">
      <c r="A14" s="266" t="s">
        <v>54</v>
      </c>
    </row>
    <row r="15" ht="14.25">
      <c r="A15" s="226"/>
    </row>
  </sheetData>
  <sheetProtection/>
  <mergeCells count="5">
    <mergeCell ref="H1:I1"/>
    <mergeCell ref="B4:E4"/>
    <mergeCell ref="F4:I4"/>
    <mergeCell ref="A4:A5"/>
    <mergeCell ref="A3:I3"/>
  </mergeCells>
  <conditionalFormatting sqref="I14:I65536 I3:I5 E3:E5 E14:E65536">
    <cfRule type="cellIs" priority="1" dxfId="0" operator="lessThan" stopIfTrue="1">
      <formula>0</formula>
    </cfRule>
  </conditionalFormatting>
  <conditionalFormatting sqref="E6:E13 I6:I13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43" right="0.39" top="1.71" bottom="1" header="0.5" footer="0.5"/>
  <pageSetup horizontalDpi="600" verticalDpi="600" orientation="landscape" scale="12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="95" zoomScaleNormal="95" zoomScalePageLayoutView="0" workbookViewId="0" topLeftCell="A1">
      <pane xSplit="14190" topLeftCell="J1" activePane="topLeft" state="split"/>
      <selection pane="topLeft" activeCell="H1" sqref="H1:I1"/>
      <selection pane="topRight" activeCell="J1" sqref="J1"/>
    </sheetView>
  </sheetViews>
  <sheetFormatPr defaultColWidth="9.140625" defaultRowHeight="12.75"/>
  <cols>
    <col min="1" max="1" width="16.140625" style="267" customWidth="1"/>
    <col min="2" max="2" width="10.00390625" style="267" customWidth="1"/>
    <col min="3" max="3" width="11.140625" style="267" customWidth="1"/>
    <col min="4" max="4" width="9.7109375" style="267" customWidth="1"/>
    <col min="5" max="5" width="8.28125" style="267" customWidth="1"/>
    <col min="6" max="6" width="10.57421875" style="267" customWidth="1"/>
    <col min="7" max="7" width="9.28125" style="267" customWidth="1"/>
    <col min="8" max="8" width="10.7109375" style="267" customWidth="1"/>
    <col min="9" max="9" width="7.421875" style="267" customWidth="1"/>
    <col min="10" max="16384" width="9.140625" style="267" customWidth="1"/>
  </cols>
  <sheetData>
    <row r="1" spans="8:9" ht="18.75" thickBot="1">
      <c r="H1" s="234" t="s">
        <v>0</v>
      </c>
      <c r="I1" s="235"/>
    </row>
    <row r="2" ht="6" customHeight="1" thickBot="1"/>
    <row r="3" spans="1:9" ht="26.25" customHeight="1" thickBot="1">
      <c r="A3" s="268" t="s">
        <v>55</v>
      </c>
      <c r="B3" s="269"/>
      <c r="C3" s="269"/>
      <c r="D3" s="269"/>
      <c r="E3" s="269"/>
      <c r="F3" s="269"/>
      <c r="G3" s="269"/>
      <c r="H3" s="269"/>
      <c r="I3" s="270"/>
    </row>
    <row r="4" spans="1:9" ht="14.25" thickBot="1">
      <c r="A4" s="271" t="s">
        <v>38</v>
      </c>
      <c r="B4" s="272" t="s">
        <v>39</v>
      </c>
      <c r="C4" s="273"/>
      <c r="D4" s="274"/>
      <c r="E4" s="275"/>
      <c r="F4" s="273" t="s">
        <v>40</v>
      </c>
      <c r="G4" s="273"/>
      <c r="H4" s="273"/>
      <c r="I4" s="276"/>
    </row>
    <row r="5" spans="1:9" s="281" customFormat="1" ht="33.75" customHeight="1" thickBot="1">
      <c r="A5" s="277"/>
      <c r="B5" s="278" t="s">
        <v>41</v>
      </c>
      <c r="C5" s="279" t="s">
        <v>42</v>
      </c>
      <c r="D5" s="278" t="s">
        <v>43</v>
      </c>
      <c r="E5" s="279" t="s">
        <v>44</v>
      </c>
      <c r="F5" s="278" t="s">
        <v>45</v>
      </c>
      <c r="G5" s="279" t="s">
        <v>42</v>
      </c>
      <c r="H5" s="278" t="s">
        <v>46</v>
      </c>
      <c r="I5" s="280" t="s">
        <v>44</v>
      </c>
    </row>
    <row r="6" spans="1:9" s="287" customFormat="1" ht="16.5" customHeight="1" thickBot="1">
      <c r="A6" s="282" t="s">
        <v>4</v>
      </c>
      <c r="B6" s="283">
        <f>SUM(B7:B20)</f>
        <v>8051.084</v>
      </c>
      <c r="C6" s="284">
        <f>(B6/$B$6)</f>
        <v>1</v>
      </c>
      <c r="D6" s="283">
        <f>SUM(D7:D20)</f>
        <v>10076.233999999999</v>
      </c>
      <c r="E6" s="285">
        <f aca="true" t="shared" si="0" ref="E6:E20">(B6/D6-1)*100</f>
        <v>-20.09828275127393</v>
      </c>
      <c r="F6" s="283">
        <f>SUM(F7:F20)</f>
        <v>81489.24900000001</v>
      </c>
      <c r="G6" s="286">
        <f>(F6/$F$6)*100</f>
        <v>100</v>
      </c>
      <c r="H6" s="283">
        <f>SUM(H7:H20)</f>
        <v>104338.67899999999</v>
      </c>
      <c r="I6" s="285">
        <f aca="true" t="shared" si="1" ref="I6:I20">(F6/H6-1)*100</f>
        <v>-21.89929009931205</v>
      </c>
    </row>
    <row r="7" spans="1:9" s="287" customFormat="1" ht="16.5" customHeight="1" thickTop="1">
      <c r="A7" s="288" t="s">
        <v>56</v>
      </c>
      <c r="B7" s="289">
        <v>1852.126</v>
      </c>
      <c r="C7" s="290">
        <f aca="true" t="shared" si="2" ref="C7:C20">B7/$B$6</f>
        <v>0.23004678624642347</v>
      </c>
      <c r="D7" s="289">
        <v>2165.524</v>
      </c>
      <c r="E7" s="291">
        <f t="shared" si="0"/>
        <v>-14.472155469068914</v>
      </c>
      <c r="F7" s="289">
        <v>16141.296</v>
      </c>
      <c r="G7" s="290">
        <f aca="true" t="shared" si="3" ref="G7:G20">(F7/$F$6)</f>
        <v>0.19807884105055376</v>
      </c>
      <c r="H7" s="289">
        <v>20047.434000000005</v>
      </c>
      <c r="I7" s="292">
        <f t="shared" si="1"/>
        <v>-19.48447866195745</v>
      </c>
    </row>
    <row r="8" spans="1:9" s="287" customFormat="1" ht="16.5" customHeight="1">
      <c r="A8" s="288" t="s">
        <v>57</v>
      </c>
      <c r="B8" s="289">
        <v>1384.7240000000002</v>
      </c>
      <c r="C8" s="290">
        <f t="shared" si="2"/>
        <v>0.17199224352894593</v>
      </c>
      <c r="D8" s="289">
        <v>2061.219</v>
      </c>
      <c r="E8" s="291">
        <f t="shared" si="0"/>
        <v>-32.82014186750655</v>
      </c>
      <c r="F8" s="289">
        <v>13594.371</v>
      </c>
      <c r="G8" s="290">
        <f t="shared" si="3"/>
        <v>0.16682410461286737</v>
      </c>
      <c r="H8" s="289">
        <v>28312.662000000004</v>
      </c>
      <c r="I8" s="292">
        <f t="shared" si="1"/>
        <v>-51.984836325174946</v>
      </c>
    </row>
    <row r="9" spans="1:9" s="287" customFormat="1" ht="16.5" customHeight="1">
      <c r="A9" s="288" t="s">
        <v>47</v>
      </c>
      <c r="B9" s="289">
        <v>1067.284</v>
      </c>
      <c r="C9" s="290">
        <f t="shared" si="2"/>
        <v>0.1325640124981928</v>
      </c>
      <c r="D9" s="289">
        <v>1471.6970000000008</v>
      </c>
      <c r="E9" s="291">
        <f t="shared" si="0"/>
        <v>-27.479365657468925</v>
      </c>
      <c r="F9" s="289">
        <v>9965.835000000003</v>
      </c>
      <c r="G9" s="290">
        <f t="shared" si="3"/>
        <v>0.12229631665890063</v>
      </c>
      <c r="H9" s="289">
        <v>13689.463000000005</v>
      </c>
      <c r="I9" s="292">
        <f t="shared" si="1"/>
        <v>-27.2006871270261</v>
      </c>
    </row>
    <row r="10" spans="1:9" s="287" customFormat="1" ht="16.5" customHeight="1">
      <c r="A10" s="288" t="s">
        <v>58</v>
      </c>
      <c r="B10" s="289">
        <v>848.203</v>
      </c>
      <c r="C10" s="290">
        <f t="shared" si="2"/>
        <v>0.10535264568100394</v>
      </c>
      <c r="D10" s="289">
        <v>699.8530000000001</v>
      </c>
      <c r="E10" s="291">
        <f t="shared" si="0"/>
        <v>21.197308577658447</v>
      </c>
      <c r="F10" s="289">
        <v>5933.4590000000035</v>
      </c>
      <c r="G10" s="290">
        <f t="shared" si="3"/>
        <v>0.0728127829476009</v>
      </c>
      <c r="H10" s="289">
        <v>5228.99</v>
      </c>
      <c r="I10" s="292">
        <f t="shared" si="1"/>
        <v>13.47237229369349</v>
      </c>
    </row>
    <row r="11" spans="1:9" s="287" customFormat="1" ht="16.5" customHeight="1">
      <c r="A11" s="288" t="s">
        <v>48</v>
      </c>
      <c r="B11" s="289">
        <v>514.7939999999994</v>
      </c>
      <c r="C11" s="290">
        <f t="shared" si="2"/>
        <v>0.06394095503164536</v>
      </c>
      <c r="D11" s="289">
        <v>281.69</v>
      </c>
      <c r="E11" s="291">
        <f t="shared" si="0"/>
        <v>82.75196137598049</v>
      </c>
      <c r="F11" s="289">
        <v>3598.29800000001</v>
      </c>
      <c r="G11" s="290">
        <f t="shared" si="3"/>
        <v>0.04415672060003902</v>
      </c>
      <c r="H11" s="289">
        <v>2749.684000000001</v>
      </c>
      <c r="I11" s="292">
        <f t="shared" si="1"/>
        <v>30.86223726071826</v>
      </c>
    </row>
    <row r="12" spans="1:9" s="287" customFormat="1" ht="16.5" customHeight="1">
      <c r="A12" s="288" t="s">
        <v>59</v>
      </c>
      <c r="B12" s="289">
        <v>456.063</v>
      </c>
      <c r="C12" s="290">
        <f t="shared" si="2"/>
        <v>0.05664616093932196</v>
      </c>
      <c r="D12" s="289">
        <v>464.199</v>
      </c>
      <c r="E12" s="291">
        <f t="shared" si="0"/>
        <v>-1.7526965805613637</v>
      </c>
      <c r="F12" s="289">
        <v>4605.194999999999</v>
      </c>
      <c r="G12" s="290">
        <f t="shared" si="3"/>
        <v>0.05651291497360588</v>
      </c>
      <c r="H12" s="289">
        <v>4539.806</v>
      </c>
      <c r="I12" s="292">
        <f t="shared" si="1"/>
        <v>1.4403478915178125</v>
      </c>
    </row>
    <row r="13" spans="1:9" s="287" customFormat="1" ht="16.5" customHeight="1">
      <c r="A13" s="288" t="s">
        <v>50</v>
      </c>
      <c r="B13" s="289">
        <v>444.21300000000014</v>
      </c>
      <c r="C13" s="290">
        <f t="shared" si="2"/>
        <v>0.05517430944702603</v>
      </c>
      <c r="D13" s="289">
        <v>972.293</v>
      </c>
      <c r="E13" s="291">
        <f t="shared" si="0"/>
        <v>-54.31284602480938</v>
      </c>
      <c r="F13" s="289">
        <v>9216.073999999999</v>
      </c>
      <c r="G13" s="290">
        <f t="shared" si="3"/>
        <v>0.11309558147971148</v>
      </c>
      <c r="H13" s="289">
        <v>10598.790999999997</v>
      </c>
      <c r="I13" s="292">
        <f t="shared" si="1"/>
        <v>-13.045987981081986</v>
      </c>
    </row>
    <row r="14" spans="1:9" s="287" customFormat="1" ht="16.5" customHeight="1">
      <c r="A14" s="288" t="s">
        <v>49</v>
      </c>
      <c r="B14" s="289">
        <v>421.949</v>
      </c>
      <c r="C14" s="290">
        <f t="shared" si="2"/>
        <v>0.05240896753778746</v>
      </c>
      <c r="D14" s="289">
        <v>465.844</v>
      </c>
      <c r="E14" s="291">
        <f t="shared" si="0"/>
        <v>-9.422682271318294</v>
      </c>
      <c r="F14" s="289">
        <v>3925.0750000000035</v>
      </c>
      <c r="G14" s="290">
        <f t="shared" si="3"/>
        <v>0.04816678332622752</v>
      </c>
      <c r="H14" s="289">
        <v>4665.813999999996</v>
      </c>
      <c r="I14" s="292">
        <f t="shared" si="1"/>
        <v>-15.875879321378717</v>
      </c>
    </row>
    <row r="15" spans="1:9" s="287" customFormat="1" ht="16.5" customHeight="1">
      <c r="A15" s="288" t="s">
        <v>60</v>
      </c>
      <c r="B15" s="289">
        <v>408.04</v>
      </c>
      <c r="C15" s="290">
        <f t="shared" si="2"/>
        <v>0.050681374085775284</v>
      </c>
      <c r="D15" s="289">
        <v>362.14</v>
      </c>
      <c r="E15" s="291">
        <f t="shared" si="0"/>
        <v>12.674656210305413</v>
      </c>
      <c r="F15" s="289">
        <v>4324.736999999998</v>
      </c>
      <c r="G15" s="290">
        <f t="shared" si="3"/>
        <v>0.053071258516568215</v>
      </c>
      <c r="H15" s="289">
        <v>4637.700999999997</v>
      </c>
      <c r="I15" s="292">
        <f t="shared" si="1"/>
        <v>-6.748257380111378</v>
      </c>
    </row>
    <row r="16" spans="1:9" s="287" customFormat="1" ht="16.5" customHeight="1">
      <c r="A16" s="293" t="s">
        <v>61</v>
      </c>
      <c r="B16" s="294">
        <v>227.43400000000003</v>
      </c>
      <c r="C16" s="290">
        <f t="shared" si="2"/>
        <v>0.02824886686066125</v>
      </c>
      <c r="D16" s="294">
        <v>314.283</v>
      </c>
      <c r="E16" s="291">
        <f t="shared" si="0"/>
        <v>-27.634011384643774</v>
      </c>
      <c r="F16" s="294">
        <v>2628.4739999999993</v>
      </c>
      <c r="G16" s="290">
        <f t="shared" si="3"/>
        <v>0.0322554696755151</v>
      </c>
      <c r="H16" s="294">
        <v>1965.3779999999986</v>
      </c>
      <c r="I16" s="292">
        <f t="shared" si="1"/>
        <v>33.73885328929098</v>
      </c>
    </row>
    <row r="17" spans="1:9" s="287" customFormat="1" ht="16.5" customHeight="1">
      <c r="A17" s="293" t="s">
        <v>62</v>
      </c>
      <c r="B17" s="294">
        <v>188.6</v>
      </c>
      <c r="C17" s="290">
        <f t="shared" si="2"/>
        <v>0.023425416999748108</v>
      </c>
      <c r="D17" s="294">
        <v>139</v>
      </c>
      <c r="E17" s="291">
        <f t="shared" si="0"/>
        <v>35.68345323741007</v>
      </c>
      <c r="F17" s="294">
        <v>1698.35</v>
      </c>
      <c r="G17" s="290">
        <f t="shared" si="3"/>
        <v>0.020841399581434352</v>
      </c>
      <c r="H17" s="294">
        <v>1202.8</v>
      </c>
      <c r="I17" s="292">
        <f t="shared" si="1"/>
        <v>41.199700698370464</v>
      </c>
    </row>
    <row r="18" spans="1:9" s="287" customFormat="1" ht="16.5" customHeight="1">
      <c r="A18" s="293" t="s">
        <v>53</v>
      </c>
      <c r="B18" s="294">
        <v>184.585</v>
      </c>
      <c r="C18" s="290">
        <f t="shared" si="2"/>
        <v>0.02292672638864531</v>
      </c>
      <c r="D18" s="294">
        <v>155.85800000000003</v>
      </c>
      <c r="E18" s="291">
        <f t="shared" si="0"/>
        <v>18.431520999884498</v>
      </c>
      <c r="F18" s="294">
        <v>1612.1379999999988</v>
      </c>
      <c r="G18" s="290">
        <f t="shared" si="3"/>
        <v>0.019783444071254094</v>
      </c>
      <c r="H18" s="294">
        <v>1603.555</v>
      </c>
      <c r="I18" s="292">
        <f t="shared" si="1"/>
        <v>0.5352482453048868</v>
      </c>
    </row>
    <row r="19" spans="1:9" s="287" customFormat="1" ht="16.5" customHeight="1">
      <c r="A19" s="293" t="s">
        <v>51</v>
      </c>
      <c r="B19" s="294">
        <v>53.06900000000001</v>
      </c>
      <c r="C19" s="290">
        <f t="shared" si="2"/>
        <v>0.006591534754823079</v>
      </c>
      <c r="D19" s="294">
        <v>337.554</v>
      </c>
      <c r="E19" s="291">
        <f t="shared" si="0"/>
        <v>-84.27836731308176</v>
      </c>
      <c r="F19" s="294">
        <v>2585.7529999999997</v>
      </c>
      <c r="G19" s="290">
        <f t="shared" si="3"/>
        <v>0.03173121647004011</v>
      </c>
      <c r="H19" s="294">
        <v>3157.7760000000017</v>
      </c>
      <c r="I19" s="292">
        <f t="shared" si="1"/>
        <v>-18.114742780995286</v>
      </c>
    </row>
    <row r="20" spans="1:9" s="287" customFormat="1" ht="16.5" customHeight="1" thickBot="1">
      <c r="A20" s="295" t="s">
        <v>63</v>
      </c>
      <c r="B20" s="296">
        <v>0</v>
      </c>
      <c r="C20" s="297">
        <f t="shared" si="2"/>
        <v>0</v>
      </c>
      <c r="D20" s="296">
        <v>185.08</v>
      </c>
      <c r="E20" s="298">
        <f t="shared" si="0"/>
        <v>-100</v>
      </c>
      <c r="F20" s="296">
        <v>1660.194</v>
      </c>
      <c r="G20" s="297">
        <f t="shared" si="3"/>
        <v>0.020373166035681588</v>
      </c>
      <c r="H20" s="296">
        <v>1938.825</v>
      </c>
      <c r="I20" s="299">
        <f t="shared" si="1"/>
        <v>-14.371126842288506</v>
      </c>
    </row>
    <row r="21" ht="14.25">
      <c r="A21" s="226" t="s">
        <v>64</v>
      </c>
    </row>
    <row r="22" ht="14.25">
      <c r="A22" s="226" t="s">
        <v>65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21:I65536 E21:E65536 I3:I5 E3:E5">
    <cfRule type="cellIs" priority="2" dxfId="0" operator="lessThan" stopIfTrue="1">
      <formula>0</formula>
    </cfRule>
  </conditionalFormatting>
  <conditionalFormatting sqref="E6:E20 I6:I20">
    <cfRule type="cellIs" priority="2" dxfId="1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75" right="0.39" top="1.07" bottom="1" header="0.5" footer="0.5"/>
  <pageSetup horizontalDpi="600" verticalDpi="600" orientation="landscape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Q34"/>
  <sheetViews>
    <sheetView showGridLines="0" zoomScale="88" zoomScaleNormal="88" workbookViewId="0" topLeftCell="C1">
      <selection activeCell="A1" sqref="A1"/>
    </sheetView>
  </sheetViews>
  <sheetFormatPr defaultColWidth="9.140625" defaultRowHeight="12.75"/>
  <cols>
    <col min="1" max="1" width="19.00390625" style="300" customWidth="1"/>
    <col min="2" max="4" width="9.57421875" style="300" bestFit="1" customWidth="1"/>
    <col min="5" max="5" width="10.28125" style="300" bestFit="1" customWidth="1"/>
    <col min="6" max="6" width="9.57421875" style="300" bestFit="1" customWidth="1"/>
    <col min="7" max="7" width="9.421875" style="300" customWidth="1"/>
    <col min="8" max="8" width="9.57421875" style="300" bestFit="1" customWidth="1"/>
    <col min="9" max="9" width="9.28125" style="300" customWidth="1"/>
    <col min="10" max="11" width="11.57421875" style="300" bestFit="1" customWidth="1"/>
    <col min="12" max="12" width="11.421875" style="300" bestFit="1" customWidth="1"/>
    <col min="13" max="13" width="10.28125" style="300" bestFit="1" customWidth="1"/>
    <col min="14" max="14" width="11.57421875" style="300" bestFit="1" customWidth="1"/>
    <col min="15" max="15" width="11.140625" style="300" customWidth="1"/>
    <col min="16" max="16" width="11.421875" style="300" bestFit="1" customWidth="1"/>
    <col min="17" max="17" width="10.00390625" style="300" customWidth="1"/>
    <col min="18" max="16384" width="9.140625" style="300" customWidth="1"/>
  </cols>
  <sheetData>
    <row r="1" spans="16:17" ht="18.75" thickBot="1">
      <c r="P1" s="234" t="s">
        <v>0</v>
      </c>
      <c r="Q1" s="235"/>
    </row>
    <row r="2" ht="8.25" customHeight="1" thickBot="1"/>
    <row r="3" spans="1:17" ht="30" customHeight="1" thickBot="1">
      <c r="A3" s="301" t="s">
        <v>66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3"/>
    </row>
    <row r="4" spans="1:17" ht="15.75" customHeight="1" thickBot="1">
      <c r="A4" s="304" t="s">
        <v>67</v>
      </c>
      <c r="B4" s="305" t="s">
        <v>39</v>
      </c>
      <c r="C4" s="306"/>
      <c r="D4" s="306"/>
      <c r="E4" s="306"/>
      <c r="F4" s="306"/>
      <c r="G4" s="306"/>
      <c r="H4" s="306"/>
      <c r="I4" s="307"/>
      <c r="J4" s="308" t="s">
        <v>40</v>
      </c>
      <c r="K4" s="306"/>
      <c r="L4" s="306"/>
      <c r="M4" s="306"/>
      <c r="N4" s="306"/>
      <c r="O4" s="306"/>
      <c r="P4" s="306"/>
      <c r="Q4" s="307"/>
    </row>
    <row r="5" spans="1:17" s="317" customFormat="1" ht="26.25" customHeight="1">
      <c r="A5" s="309"/>
      <c r="B5" s="310" t="s">
        <v>41</v>
      </c>
      <c r="C5" s="311"/>
      <c r="D5" s="312"/>
      <c r="E5" s="313" t="s">
        <v>42</v>
      </c>
      <c r="F5" s="314" t="s">
        <v>43</v>
      </c>
      <c r="G5" s="311"/>
      <c r="H5" s="312"/>
      <c r="I5" s="315" t="s">
        <v>44</v>
      </c>
      <c r="J5" s="314" t="s">
        <v>45</v>
      </c>
      <c r="K5" s="311"/>
      <c r="L5" s="312"/>
      <c r="M5" s="313" t="s">
        <v>42</v>
      </c>
      <c r="N5" s="314" t="s">
        <v>46</v>
      </c>
      <c r="O5" s="311"/>
      <c r="P5" s="312"/>
      <c r="Q5" s="316" t="s">
        <v>44</v>
      </c>
    </row>
    <row r="6" spans="1:17" s="317" customFormat="1" ht="14.25" thickBot="1">
      <c r="A6" s="318"/>
      <c r="B6" s="319" t="s">
        <v>11</v>
      </c>
      <c r="C6" s="320" t="s">
        <v>12</v>
      </c>
      <c r="D6" s="320" t="s">
        <v>13</v>
      </c>
      <c r="E6" s="321"/>
      <c r="F6" s="322" t="s">
        <v>11</v>
      </c>
      <c r="G6" s="323" t="s">
        <v>12</v>
      </c>
      <c r="H6" s="323" t="s">
        <v>13</v>
      </c>
      <c r="I6" s="324"/>
      <c r="J6" s="325" t="s">
        <v>11</v>
      </c>
      <c r="K6" s="320" t="s">
        <v>12</v>
      </c>
      <c r="L6" s="320" t="s">
        <v>13</v>
      </c>
      <c r="M6" s="321"/>
      <c r="N6" s="322" t="s">
        <v>11</v>
      </c>
      <c r="O6" s="323" t="s">
        <v>12</v>
      </c>
      <c r="P6" s="323" t="s">
        <v>13</v>
      </c>
      <c r="Q6" s="326"/>
    </row>
    <row r="7" spans="1:17" s="332" customFormat="1" ht="18.75" customHeight="1" thickBot="1">
      <c r="A7" s="327" t="s">
        <v>4</v>
      </c>
      <c r="B7" s="328">
        <f>SUM(B8:B32)</f>
        <v>229128</v>
      </c>
      <c r="C7" s="329">
        <f>SUM(C8:C32)</f>
        <v>235013</v>
      </c>
      <c r="D7" s="329">
        <f aca="true" t="shared" si="0" ref="D7:D32">C7+B7</f>
        <v>464141</v>
      </c>
      <c r="E7" s="330">
        <f aca="true" t="shared" si="1" ref="E7:E32">(D7/$D$7)</f>
        <v>1</v>
      </c>
      <c r="F7" s="331">
        <f>SUM(F8:F32)</f>
        <v>217530</v>
      </c>
      <c r="G7" s="329">
        <f>SUM(G8:G32)</f>
        <v>218821</v>
      </c>
      <c r="H7" s="328">
        <f aca="true" t="shared" si="2" ref="H7:H32">G7+F7</f>
        <v>436351</v>
      </c>
      <c r="I7" s="330">
        <f aca="true" t="shared" si="3" ref="I7:I20">(D7/H7-1)</f>
        <v>0.06368726094359811</v>
      </c>
      <c r="J7" s="331">
        <f>SUM(J8:J32)</f>
        <v>2306964</v>
      </c>
      <c r="K7" s="329">
        <f>SUM(K8:K32)</f>
        <v>2225001</v>
      </c>
      <c r="L7" s="329">
        <f aca="true" t="shared" si="4" ref="L7:L32">K7+J7</f>
        <v>4531965</v>
      </c>
      <c r="M7" s="330">
        <f aca="true" t="shared" si="5" ref="M7:M32">(L7/$L$7)</f>
        <v>1</v>
      </c>
      <c r="N7" s="331">
        <f>SUM(N8:N32)</f>
        <v>2254301</v>
      </c>
      <c r="O7" s="329">
        <f>SUM(O8:O32)</f>
        <v>2113402</v>
      </c>
      <c r="P7" s="329">
        <f aca="true" t="shared" si="6" ref="P7:P32">O7+N7</f>
        <v>4367703</v>
      </c>
      <c r="Q7" s="330">
        <f aca="true" t="shared" si="7" ref="Q7:Q20">(L7/P7-1)</f>
        <v>0.03760832639032463</v>
      </c>
    </row>
    <row r="8" spans="1:17" ht="18.75" customHeight="1" thickTop="1">
      <c r="A8" s="333" t="s">
        <v>47</v>
      </c>
      <c r="B8" s="334">
        <v>86408</v>
      </c>
      <c r="C8" s="335">
        <v>95548</v>
      </c>
      <c r="D8" s="335">
        <f t="shared" si="0"/>
        <v>181956</v>
      </c>
      <c r="E8" s="336">
        <f t="shared" si="1"/>
        <v>0.3920274227012912</v>
      </c>
      <c r="F8" s="337">
        <v>81138</v>
      </c>
      <c r="G8" s="335">
        <v>86755</v>
      </c>
      <c r="H8" s="335">
        <f t="shared" si="2"/>
        <v>167893</v>
      </c>
      <c r="I8" s="336">
        <f t="shared" si="3"/>
        <v>0.08376168154717578</v>
      </c>
      <c r="J8" s="337">
        <v>835149</v>
      </c>
      <c r="K8" s="335">
        <v>879431</v>
      </c>
      <c r="L8" s="335">
        <f t="shared" si="4"/>
        <v>1714580</v>
      </c>
      <c r="M8" s="336">
        <f t="shared" si="5"/>
        <v>0.3783303710421418</v>
      </c>
      <c r="N8" s="337">
        <v>817684</v>
      </c>
      <c r="O8" s="335">
        <v>861967</v>
      </c>
      <c r="P8" s="335">
        <f t="shared" si="6"/>
        <v>1679651</v>
      </c>
      <c r="Q8" s="338">
        <f t="shared" si="7"/>
        <v>0.02079539142357545</v>
      </c>
    </row>
    <row r="9" spans="1:17" ht="18.75" customHeight="1">
      <c r="A9" s="339" t="s">
        <v>50</v>
      </c>
      <c r="B9" s="340">
        <v>18676</v>
      </c>
      <c r="C9" s="341">
        <v>19498</v>
      </c>
      <c r="D9" s="341">
        <f t="shared" si="0"/>
        <v>38174</v>
      </c>
      <c r="E9" s="342">
        <f t="shared" si="1"/>
        <v>0.08224655869660297</v>
      </c>
      <c r="F9" s="343">
        <v>18668</v>
      </c>
      <c r="G9" s="341">
        <v>18568</v>
      </c>
      <c r="H9" s="341">
        <f t="shared" si="2"/>
        <v>37236</v>
      </c>
      <c r="I9" s="342">
        <f t="shared" si="3"/>
        <v>0.025190675690192288</v>
      </c>
      <c r="J9" s="343">
        <v>193664</v>
      </c>
      <c r="K9" s="341">
        <v>186404</v>
      </c>
      <c r="L9" s="341">
        <f t="shared" si="4"/>
        <v>380068</v>
      </c>
      <c r="M9" s="342">
        <f t="shared" si="5"/>
        <v>0.08386384272605812</v>
      </c>
      <c r="N9" s="343">
        <v>161744</v>
      </c>
      <c r="O9" s="341">
        <v>126233</v>
      </c>
      <c r="P9" s="341">
        <f t="shared" si="6"/>
        <v>287977</v>
      </c>
      <c r="Q9" s="344">
        <f t="shared" si="7"/>
        <v>0.31978595512836105</v>
      </c>
    </row>
    <row r="10" spans="1:17" ht="18.75" customHeight="1">
      <c r="A10" s="339" t="s">
        <v>68</v>
      </c>
      <c r="B10" s="340">
        <v>18953</v>
      </c>
      <c r="C10" s="341">
        <v>18452</v>
      </c>
      <c r="D10" s="341">
        <f t="shared" si="0"/>
        <v>37405</v>
      </c>
      <c r="E10" s="342">
        <f t="shared" si="1"/>
        <v>0.08058973458496449</v>
      </c>
      <c r="F10" s="343">
        <v>16045</v>
      </c>
      <c r="G10" s="341">
        <v>15444</v>
      </c>
      <c r="H10" s="341">
        <f t="shared" si="2"/>
        <v>31489</v>
      </c>
      <c r="I10" s="342">
        <f t="shared" si="3"/>
        <v>0.18787513099812636</v>
      </c>
      <c r="J10" s="343">
        <v>165148</v>
      </c>
      <c r="K10" s="341">
        <v>152957</v>
      </c>
      <c r="L10" s="341">
        <f t="shared" si="4"/>
        <v>318105</v>
      </c>
      <c r="M10" s="342">
        <f t="shared" si="5"/>
        <v>0.07019140703866866</v>
      </c>
      <c r="N10" s="343">
        <v>182450</v>
      </c>
      <c r="O10" s="341">
        <v>167276</v>
      </c>
      <c r="P10" s="341">
        <f t="shared" si="6"/>
        <v>349726</v>
      </c>
      <c r="Q10" s="344">
        <f t="shared" si="7"/>
        <v>-0.09041649748660385</v>
      </c>
    </row>
    <row r="11" spans="1:17" ht="18.75" customHeight="1">
      <c r="A11" s="339" t="s">
        <v>69</v>
      </c>
      <c r="B11" s="340">
        <v>17124</v>
      </c>
      <c r="C11" s="341">
        <v>16875</v>
      </c>
      <c r="D11" s="341">
        <f t="shared" si="0"/>
        <v>33999</v>
      </c>
      <c r="E11" s="342">
        <f t="shared" si="1"/>
        <v>0.07325144729726527</v>
      </c>
      <c r="F11" s="343">
        <v>18174</v>
      </c>
      <c r="G11" s="341">
        <v>18626</v>
      </c>
      <c r="H11" s="341">
        <f t="shared" si="2"/>
        <v>36800</v>
      </c>
      <c r="I11" s="342">
        <f t="shared" si="3"/>
        <v>-0.07611413043478266</v>
      </c>
      <c r="J11" s="343">
        <v>186716</v>
      </c>
      <c r="K11" s="341">
        <v>183816</v>
      </c>
      <c r="L11" s="341">
        <f t="shared" si="4"/>
        <v>370532</v>
      </c>
      <c r="M11" s="342">
        <f t="shared" si="5"/>
        <v>0.0817596781969852</v>
      </c>
      <c r="N11" s="343">
        <v>226897</v>
      </c>
      <c r="O11" s="341">
        <v>220012</v>
      </c>
      <c r="P11" s="341">
        <f t="shared" si="6"/>
        <v>446909</v>
      </c>
      <c r="Q11" s="344">
        <f t="shared" si="7"/>
        <v>-0.17090056364942308</v>
      </c>
    </row>
    <row r="12" spans="1:17" ht="18.75" customHeight="1">
      <c r="A12" s="339" t="s">
        <v>70</v>
      </c>
      <c r="B12" s="340">
        <v>9590</v>
      </c>
      <c r="C12" s="341">
        <v>8959</v>
      </c>
      <c r="D12" s="341">
        <f t="shared" si="0"/>
        <v>18549</v>
      </c>
      <c r="E12" s="342">
        <f t="shared" si="1"/>
        <v>0.039964148825464674</v>
      </c>
      <c r="F12" s="343">
        <v>5178</v>
      </c>
      <c r="G12" s="341">
        <v>4882</v>
      </c>
      <c r="H12" s="341">
        <f t="shared" si="2"/>
        <v>10060</v>
      </c>
      <c r="I12" s="342">
        <f t="shared" si="3"/>
        <v>0.8438369781312127</v>
      </c>
      <c r="J12" s="343">
        <v>69740</v>
      </c>
      <c r="K12" s="341">
        <v>68266</v>
      </c>
      <c r="L12" s="341">
        <f t="shared" si="4"/>
        <v>138006</v>
      </c>
      <c r="M12" s="342">
        <f t="shared" si="5"/>
        <v>0.0304516914848195</v>
      </c>
      <c r="N12" s="343">
        <v>38489</v>
      </c>
      <c r="O12" s="341">
        <v>37161</v>
      </c>
      <c r="P12" s="341">
        <f t="shared" si="6"/>
        <v>75650</v>
      </c>
      <c r="Q12" s="344">
        <f t="shared" si="7"/>
        <v>0.8242696629213484</v>
      </c>
    </row>
    <row r="13" spans="1:17" ht="18.75" customHeight="1">
      <c r="A13" s="339" t="s">
        <v>49</v>
      </c>
      <c r="B13" s="340">
        <v>11380</v>
      </c>
      <c r="C13" s="341">
        <v>5904</v>
      </c>
      <c r="D13" s="341">
        <f t="shared" si="0"/>
        <v>17284</v>
      </c>
      <c r="E13" s="342">
        <f t="shared" si="1"/>
        <v>0.037238683934407865</v>
      </c>
      <c r="F13" s="343">
        <v>11656</v>
      </c>
      <c r="G13" s="341">
        <v>6437</v>
      </c>
      <c r="H13" s="341">
        <f t="shared" si="2"/>
        <v>18093</v>
      </c>
      <c r="I13" s="342">
        <f t="shared" si="3"/>
        <v>-0.044713425081523206</v>
      </c>
      <c r="J13" s="343">
        <v>121227</v>
      </c>
      <c r="K13" s="341">
        <v>57545</v>
      </c>
      <c r="L13" s="341">
        <f t="shared" si="4"/>
        <v>178772</v>
      </c>
      <c r="M13" s="342">
        <f t="shared" si="5"/>
        <v>0.03944690658467133</v>
      </c>
      <c r="N13" s="343">
        <v>128618</v>
      </c>
      <c r="O13" s="341">
        <v>65009</v>
      </c>
      <c r="P13" s="341">
        <f t="shared" si="6"/>
        <v>193627</v>
      </c>
      <c r="Q13" s="344">
        <f t="shared" si="7"/>
        <v>-0.0767196723597432</v>
      </c>
    </row>
    <row r="14" spans="1:17" ht="18.75" customHeight="1">
      <c r="A14" s="339" t="s">
        <v>71</v>
      </c>
      <c r="B14" s="340">
        <v>8189</v>
      </c>
      <c r="C14" s="341">
        <v>8751</v>
      </c>
      <c r="D14" s="341">
        <f t="shared" si="0"/>
        <v>16940</v>
      </c>
      <c r="E14" s="342">
        <f t="shared" si="1"/>
        <v>0.03649752984545645</v>
      </c>
      <c r="F14" s="343">
        <v>10622</v>
      </c>
      <c r="G14" s="341">
        <v>9691</v>
      </c>
      <c r="H14" s="341">
        <f t="shared" si="2"/>
        <v>20313</v>
      </c>
      <c r="I14" s="342">
        <f t="shared" si="3"/>
        <v>-0.16605129719883815</v>
      </c>
      <c r="J14" s="343">
        <v>106889</v>
      </c>
      <c r="K14" s="341">
        <v>95838</v>
      </c>
      <c r="L14" s="341">
        <f t="shared" si="4"/>
        <v>202727</v>
      </c>
      <c r="M14" s="342">
        <f t="shared" si="5"/>
        <v>0.04473269321365015</v>
      </c>
      <c r="N14" s="343">
        <v>115004</v>
      </c>
      <c r="O14" s="341">
        <v>91219</v>
      </c>
      <c r="P14" s="341">
        <f t="shared" si="6"/>
        <v>206223</v>
      </c>
      <c r="Q14" s="344">
        <f t="shared" si="7"/>
        <v>-0.016952522269581993</v>
      </c>
    </row>
    <row r="15" spans="1:17" ht="18.75" customHeight="1">
      <c r="A15" s="339" t="s">
        <v>72</v>
      </c>
      <c r="B15" s="340">
        <v>8420</v>
      </c>
      <c r="C15" s="341">
        <v>8364</v>
      </c>
      <c r="D15" s="341">
        <f t="shared" si="0"/>
        <v>16784</v>
      </c>
      <c r="E15" s="342">
        <f t="shared" si="1"/>
        <v>0.03616142508418778</v>
      </c>
      <c r="F15" s="343">
        <v>6767</v>
      </c>
      <c r="G15" s="341">
        <v>6947</v>
      </c>
      <c r="H15" s="341">
        <f t="shared" si="2"/>
        <v>13714</v>
      </c>
      <c r="I15" s="342">
        <f t="shared" si="3"/>
        <v>0.22385883039229992</v>
      </c>
      <c r="J15" s="343">
        <v>92421</v>
      </c>
      <c r="K15" s="341">
        <v>88276</v>
      </c>
      <c r="L15" s="341">
        <f t="shared" si="4"/>
        <v>180697</v>
      </c>
      <c r="M15" s="342">
        <f t="shared" si="5"/>
        <v>0.03987166714659094</v>
      </c>
      <c r="N15" s="343">
        <v>85020</v>
      </c>
      <c r="O15" s="341">
        <v>73492</v>
      </c>
      <c r="P15" s="341">
        <f t="shared" si="6"/>
        <v>158512</v>
      </c>
      <c r="Q15" s="344">
        <f t="shared" si="7"/>
        <v>0.13995785808014527</v>
      </c>
    </row>
    <row r="16" spans="1:17" ht="18.75" customHeight="1">
      <c r="A16" s="339" t="s">
        <v>73</v>
      </c>
      <c r="B16" s="340">
        <v>7400</v>
      </c>
      <c r="C16" s="341">
        <v>7594</v>
      </c>
      <c r="D16" s="341">
        <f t="shared" si="0"/>
        <v>14994</v>
      </c>
      <c r="E16" s="342">
        <f t="shared" si="1"/>
        <v>0.032304838400399875</v>
      </c>
      <c r="F16" s="343">
        <v>7434</v>
      </c>
      <c r="G16" s="341">
        <v>7459</v>
      </c>
      <c r="H16" s="341">
        <f t="shared" si="2"/>
        <v>14893</v>
      </c>
      <c r="I16" s="342">
        <f t="shared" si="3"/>
        <v>0.006781709527966084</v>
      </c>
      <c r="J16" s="343">
        <v>65118</v>
      </c>
      <c r="K16" s="341">
        <v>64144</v>
      </c>
      <c r="L16" s="341">
        <f t="shared" si="4"/>
        <v>129262</v>
      </c>
      <c r="M16" s="342">
        <f t="shared" si="5"/>
        <v>0.02852228558693635</v>
      </c>
      <c r="N16" s="343">
        <v>64153</v>
      </c>
      <c r="O16" s="341">
        <v>63399</v>
      </c>
      <c r="P16" s="341">
        <f t="shared" si="6"/>
        <v>127552</v>
      </c>
      <c r="Q16" s="344">
        <f t="shared" si="7"/>
        <v>0.013406297039638693</v>
      </c>
    </row>
    <row r="17" spans="1:17" ht="18.75" customHeight="1">
      <c r="A17" s="339" t="s">
        <v>74</v>
      </c>
      <c r="B17" s="340">
        <v>6691</v>
      </c>
      <c r="C17" s="341">
        <v>7687</v>
      </c>
      <c r="D17" s="341">
        <f t="shared" si="0"/>
        <v>14378</v>
      </c>
      <c r="E17" s="342">
        <f t="shared" si="1"/>
        <v>0.030977655496928734</v>
      </c>
      <c r="F17" s="343">
        <v>7439</v>
      </c>
      <c r="G17" s="341">
        <v>7958</v>
      </c>
      <c r="H17" s="341">
        <f t="shared" si="2"/>
        <v>15397</v>
      </c>
      <c r="I17" s="342">
        <f t="shared" si="3"/>
        <v>-0.06618172371241149</v>
      </c>
      <c r="J17" s="343">
        <v>71845</v>
      </c>
      <c r="K17" s="341">
        <v>65960</v>
      </c>
      <c r="L17" s="341">
        <f t="shared" si="4"/>
        <v>137805</v>
      </c>
      <c r="M17" s="342">
        <f t="shared" si="5"/>
        <v>0.03040733986250997</v>
      </c>
      <c r="N17" s="343">
        <v>75735</v>
      </c>
      <c r="O17" s="341">
        <v>70441</v>
      </c>
      <c r="P17" s="341">
        <f t="shared" si="6"/>
        <v>146176</v>
      </c>
      <c r="Q17" s="344">
        <f t="shared" si="7"/>
        <v>-0.0572665827495622</v>
      </c>
    </row>
    <row r="18" spans="1:17" ht="18.75" customHeight="1">
      <c r="A18" s="339" t="s">
        <v>75</v>
      </c>
      <c r="B18" s="340">
        <v>5694</v>
      </c>
      <c r="C18" s="341">
        <v>6343</v>
      </c>
      <c r="D18" s="341">
        <f t="shared" si="0"/>
        <v>12037</v>
      </c>
      <c r="E18" s="342">
        <f t="shared" si="1"/>
        <v>0.025933929560198302</v>
      </c>
      <c r="F18" s="343">
        <v>5116</v>
      </c>
      <c r="G18" s="341">
        <v>5086</v>
      </c>
      <c r="H18" s="341">
        <f t="shared" si="2"/>
        <v>10202</v>
      </c>
      <c r="I18" s="342">
        <f t="shared" si="3"/>
        <v>0.1798666928053323</v>
      </c>
      <c r="J18" s="343">
        <v>78224</v>
      </c>
      <c r="K18" s="341">
        <v>78412</v>
      </c>
      <c r="L18" s="341">
        <f t="shared" si="4"/>
        <v>156636</v>
      </c>
      <c r="M18" s="342">
        <f t="shared" si="5"/>
        <v>0.03456249110485187</v>
      </c>
      <c r="N18" s="343">
        <v>26271</v>
      </c>
      <c r="O18" s="341">
        <v>25688</v>
      </c>
      <c r="P18" s="341">
        <f t="shared" si="6"/>
        <v>51959</v>
      </c>
      <c r="Q18" s="344">
        <f t="shared" si="7"/>
        <v>2.0146076714332453</v>
      </c>
    </row>
    <row r="19" spans="1:17" ht="18.75" customHeight="1">
      <c r="A19" s="339" t="s">
        <v>76</v>
      </c>
      <c r="B19" s="340">
        <v>5574</v>
      </c>
      <c r="C19" s="341">
        <v>5294</v>
      </c>
      <c r="D19" s="341">
        <f t="shared" si="0"/>
        <v>10868</v>
      </c>
      <c r="E19" s="342">
        <f t="shared" si="1"/>
        <v>0.023415298368383745</v>
      </c>
      <c r="F19" s="343">
        <v>5421</v>
      </c>
      <c r="G19" s="341">
        <v>5299</v>
      </c>
      <c r="H19" s="341">
        <f t="shared" si="2"/>
        <v>10720</v>
      </c>
      <c r="I19" s="342">
        <f t="shared" si="3"/>
        <v>0.013805970149253666</v>
      </c>
      <c r="J19" s="343">
        <v>41741</v>
      </c>
      <c r="K19" s="341">
        <v>37687</v>
      </c>
      <c r="L19" s="341">
        <f t="shared" si="4"/>
        <v>79428</v>
      </c>
      <c r="M19" s="342">
        <f t="shared" si="5"/>
        <v>0.017526172421896462</v>
      </c>
      <c r="N19" s="343">
        <v>54024</v>
      </c>
      <c r="O19" s="341">
        <v>51107</v>
      </c>
      <c r="P19" s="341">
        <f t="shared" si="6"/>
        <v>105131</v>
      </c>
      <c r="Q19" s="344">
        <f t="shared" si="7"/>
        <v>-0.24448545148433853</v>
      </c>
    </row>
    <row r="20" spans="1:17" ht="18.75" customHeight="1">
      <c r="A20" s="339" t="s">
        <v>77</v>
      </c>
      <c r="B20" s="340">
        <v>3993</v>
      </c>
      <c r="C20" s="341">
        <v>4141</v>
      </c>
      <c r="D20" s="341">
        <f t="shared" si="0"/>
        <v>8134</v>
      </c>
      <c r="E20" s="342">
        <f t="shared" si="1"/>
        <v>0.017524846975380325</v>
      </c>
      <c r="F20" s="343">
        <v>3569</v>
      </c>
      <c r="G20" s="341">
        <v>3901</v>
      </c>
      <c r="H20" s="341">
        <f t="shared" si="2"/>
        <v>7470</v>
      </c>
      <c r="I20" s="342">
        <f t="shared" si="3"/>
        <v>0.0888888888888888</v>
      </c>
      <c r="J20" s="343">
        <v>62748</v>
      </c>
      <c r="K20" s="341">
        <v>57599</v>
      </c>
      <c r="L20" s="341">
        <f t="shared" si="4"/>
        <v>120347</v>
      </c>
      <c r="M20" s="342">
        <f t="shared" si="5"/>
        <v>0.0265551477118645</v>
      </c>
      <c r="N20" s="343">
        <v>45299</v>
      </c>
      <c r="O20" s="341">
        <v>42248</v>
      </c>
      <c r="P20" s="341">
        <f t="shared" si="6"/>
        <v>87547</v>
      </c>
      <c r="Q20" s="344">
        <f t="shared" si="7"/>
        <v>0.37465589911704567</v>
      </c>
    </row>
    <row r="21" spans="1:17" ht="18.75" customHeight="1">
      <c r="A21" s="339" t="s">
        <v>78</v>
      </c>
      <c r="B21" s="340">
        <v>4031</v>
      </c>
      <c r="C21" s="341">
        <v>4046</v>
      </c>
      <c r="D21" s="341">
        <f t="shared" si="0"/>
        <v>8077</v>
      </c>
      <c r="E21" s="342">
        <f t="shared" si="1"/>
        <v>0.017402039466455237</v>
      </c>
      <c r="F21" s="343"/>
      <c r="G21" s="341"/>
      <c r="H21" s="341">
        <f t="shared" si="2"/>
        <v>0</v>
      </c>
      <c r="I21" s="342"/>
      <c r="J21" s="343">
        <v>33093</v>
      </c>
      <c r="K21" s="341">
        <v>31257</v>
      </c>
      <c r="L21" s="341">
        <f t="shared" si="4"/>
        <v>64350</v>
      </c>
      <c r="M21" s="342">
        <f t="shared" si="5"/>
        <v>0.014199138784169781</v>
      </c>
      <c r="N21" s="343"/>
      <c r="O21" s="341"/>
      <c r="P21" s="341">
        <f t="shared" si="6"/>
        <v>0</v>
      </c>
      <c r="Q21" s="344"/>
    </row>
    <row r="22" spans="1:17" ht="18.75" customHeight="1">
      <c r="A22" s="339" t="s">
        <v>79</v>
      </c>
      <c r="B22" s="340">
        <v>3679</v>
      </c>
      <c r="C22" s="341">
        <v>3835</v>
      </c>
      <c r="D22" s="341">
        <f t="shared" si="0"/>
        <v>7514</v>
      </c>
      <c r="E22" s="342">
        <f t="shared" si="1"/>
        <v>0.016189046001107422</v>
      </c>
      <c r="F22" s="343">
        <v>2963</v>
      </c>
      <c r="G22" s="341">
        <v>3855</v>
      </c>
      <c r="H22" s="341">
        <f t="shared" si="2"/>
        <v>6818</v>
      </c>
      <c r="I22" s="342">
        <f aca="true" t="shared" si="8" ref="I22:I32">(D22/H22-1)</f>
        <v>0.10208272220592551</v>
      </c>
      <c r="J22" s="343">
        <v>32834</v>
      </c>
      <c r="K22" s="341">
        <v>34974</v>
      </c>
      <c r="L22" s="341">
        <f t="shared" si="4"/>
        <v>67808</v>
      </c>
      <c r="M22" s="342">
        <f t="shared" si="5"/>
        <v>0.01496216321176355</v>
      </c>
      <c r="N22" s="343">
        <v>34382</v>
      </c>
      <c r="O22" s="341">
        <v>38855</v>
      </c>
      <c r="P22" s="341">
        <f t="shared" si="6"/>
        <v>73237</v>
      </c>
      <c r="Q22" s="344">
        <f aca="true" t="shared" si="9" ref="Q22:Q32">(L22/P22-1)</f>
        <v>-0.07412919699059217</v>
      </c>
    </row>
    <row r="23" spans="1:17" ht="18.75" customHeight="1">
      <c r="A23" s="339" t="s">
        <v>48</v>
      </c>
      <c r="B23" s="340">
        <v>2726</v>
      </c>
      <c r="C23" s="341">
        <v>2674</v>
      </c>
      <c r="D23" s="341">
        <f t="shared" si="0"/>
        <v>5400</v>
      </c>
      <c r="E23" s="342">
        <f t="shared" si="1"/>
        <v>0.011634395582376908</v>
      </c>
      <c r="F23" s="343">
        <v>2785</v>
      </c>
      <c r="G23" s="341">
        <v>2882</v>
      </c>
      <c r="H23" s="341">
        <f t="shared" si="2"/>
        <v>5667</v>
      </c>
      <c r="I23" s="342">
        <f t="shared" si="8"/>
        <v>-0.04711487559555316</v>
      </c>
      <c r="J23" s="343">
        <v>29010</v>
      </c>
      <c r="K23" s="341">
        <v>28772</v>
      </c>
      <c r="L23" s="341">
        <f t="shared" si="4"/>
        <v>57782</v>
      </c>
      <c r="M23" s="342">
        <f t="shared" si="5"/>
        <v>0.012749877812383811</v>
      </c>
      <c r="N23" s="343">
        <v>30437</v>
      </c>
      <c r="O23" s="341">
        <v>29385</v>
      </c>
      <c r="P23" s="341">
        <f t="shared" si="6"/>
        <v>59822</v>
      </c>
      <c r="Q23" s="344">
        <f t="shared" si="9"/>
        <v>-0.03410116679482467</v>
      </c>
    </row>
    <row r="24" spans="1:17" ht="18.75" customHeight="1">
      <c r="A24" s="339" t="s">
        <v>80</v>
      </c>
      <c r="B24" s="340">
        <v>2208</v>
      </c>
      <c r="C24" s="341">
        <v>2298</v>
      </c>
      <c r="D24" s="341">
        <f t="shared" si="0"/>
        <v>4506</v>
      </c>
      <c r="E24" s="342">
        <f t="shared" si="1"/>
        <v>0.009708256758183396</v>
      </c>
      <c r="F24" s="343">
        <v>3139</v>
      </c>
      <c r="G24" s="341">
        <v>3323</v>
      </c>
      <c r="H24" s="341">
        <f t="shared" si="2"/>
        <v>6462</v>
      </c>
      <c r="I24" s="342">
        <f t="shared" si="8"/>
        <v>-0.3026926648096564</v>
      </c>
      <c r="J24" s="343">
        <v>25323</v>
      </c>
      <c r="K24" s="341">
        <v>24960</v>
      </c>
      <c r="L24" s="341">
        <f t="shared" si="4"/>
        <v>50283</v>
      </c>
      <c r="M24" s="342">
        <f t="shared" si="5"/>
        <v>0.011095187187014905</v>
      </c>
      <c r="N24" s="343">
        <v>33670</v>
      </c>
      <c r="O24" s="341">
        <v>33087</v>
      </c>
      <c r="P24" s="341">
        <f t="shared" si="6"/>
        <v>66757</v>
      </c>
      <c r="Q24" s="344">
        <f t="shared" si="9"/>
        <v>-0.24677561903620593</v>
      </c>
    </row>
    <row r="25" spans="1:17" ht="18.75" customHeight="1">
      <c r="A25" s="339" t="s">
        <v>81</v>
      </c>
      <c r="B25" s="340">
        <v>1964</v>
      </c>
      <c r="C25" s="341">
        <v>2197</v>
      </c>
      <c r="D25" s="341">
        <f t="shared" si="0"/>
        <v>4161</v>
      </c>
      <c r="E25" s="342">
        <f t="shared" si="1"/>
        <v>0.00896494815153154</v>
      </c>
      <c r="F25" s="343">
        <v>1944</v>
      </c>
      <c r="G25" s="341">
        <v>1906</v>
      </c>
      <c r="H25" s="341">
        <f t="shared" si="2"/>
        <v>3850</v>
      </c>
      <c r="I25" s="342">
        <f t="shared" si="8"/>
        <v>0.08077922077922084</v>
      </c>
      <c r="J25" s="343">
        <v>24457</v>
      </c>
      <c r="K25" s="341">
        <v>19983</v>
      </c>
      <c r="L25" s="341">
        <f t="shared" si="4"/>
        <v>44440</v>
      </c>
      <c r="M25" s="342">
        <f t="shared" si="5"/>
        <v>0.009805900972315542</v>
      </c>
      <c r="N25" s="343">
        <v>25065</v>
      </c>
      <c r="O25" s="341">
        <v>19381</v>
      </c>
      <c r="P25" s="341">
        <f t="shared" si="6"/>
        <v>44446</v>
      </c>
      <c r="Q25" s="344">
        <f t="shared" si="9"/>
        <v>-0.00013499527516536158</v>
      </c>
    </row>
    <row r="26" spans="1:17" ht="18.75" customHeight="1">
      <c r="A26" s="339" t="s">
        <v>82</v>
      </c>
      <c r="B26" s="340">
        <v>1889</v>
      </c>
      <c r="C26" s="341">
        <v>2078</v>
      </c>
      <c r="D26" s="341">
        <f t="shared" si="0"/>
        <v>3967</v>
      </c>
      <c r="E26" s="342">
        <f t="shared" si="1"/>
        <v>0.008546971717646146</v>
      </c>
      <c r="F26" s="343">
        <v>2492</v>
      </c>
      <c r="G26" s="341">
        <v>2519</v>
      </c>
      <c r="H26" s="341">
        <f t="shared" si="2"/>
        <v>5011</v>
      </c>
      <c r="I26" s="342">
        <f t="shared" si="8"/>
        <v>-0.20834164837357816</v>
      </c>
      <c r="J26" s="343">
        <v>14164</v>
      </c>
      <c r="K26" s="341">
        <v>14734</v>
      </c>
      <c r="L26" s="341">
        <f t="shared" si="4"/>
        <v>28898</v>
      </c>
      <c r="M26" s="342">
        <f t="shared" si="5"/>
        <v>0.0063764834900534315</v>
      </c>
      <c r="N26" s="343">
        <v>24887</v>
      </c>
      <c r="O26" s="341">
        <v>24539</v>
      </c>
      <c r="P26" s="341">
        <f t="shared" si="6"/>
        <v>49426</v>
      </c>
      <c r="Q26" s="344">
        <f t="shared" si="9"/>
        <v>-0.41532796503864366</v>
      </c>
    </row>
    <row r="27" spans="1:17" ht="18.75" customHeight="1">
      <c r="A27" s="339" t="s">
        <v>83</v>
      </c>
      <c r="B27" s="340">
        <v>1151</v>
      </c>
      <c r="C27" s="341">
        <v>1047</v>
      </c>
      <c r="D27" s="341">
        <f t="shared" si="0"/>
        <v>2198</v>
      </c>
      <c r="E27" s="342">
        <f t="shared" si="1"/>
        <v>0.004735629905567489</v>
      </c>
      <c r="F27" s="343">
        <v>692</v>
      </c>
      <c r="G27" s="341">
        <v>750</v>
      </c>
      <c r="H27" s="341">
        <f t="shared" si="2"/>
        <v>1442</v>
      </c>
      <c r="I27" s="342">
        <f t="shared" si="8"/>
        <v>0.5242718446601942</v>
      </c>
      <c r="J27" s="343">
        <v>8265</v>
      </c>
      <c r="K27" s="341">
        <v>7585</v>
      </c>
      <c r="L27" s="341">
        <f t="shared" si="4"/>
        <v>15850</v>
      </c>
      <c r="M27" s="342">
        <f t="shared" si="5"/>
        <v>0.003497379172169247</v>
      </c>
      <c r="N27" s="343">
        <v>11633</v>
      </c>
      <c r="O27" s="341">
        <v>10569</v>
      </c>
      <c r="P27" s="341">
        <f t="shared" si="6"/>
        <v>22202</v>
      </c>
      <c r="Q27" s="344">
        <f t="shared" si="9"/>
        <v>-0.2861003513197009</v>
      </c>
    </row>
    <row r="28" spans="1:17" ht="18.75" customHeight="1">
      <c r="A28" s="339" t="s">
        <v>84</v>
      </c>
      <c r="B28" s="340">
        <v>1072</v>
      </c>
      <c r="C28" s="341">
        <v>1085</v>
      </c>
      <c r="D28" s="341">
        <f t="shared" si="0"/>
        <v>2157</v>
      </c>
      <c r="E28" s="342">
        <f t="shared" si="1"/>
        <v>0.004647294679849442</v>
      </c>
      <c r="F28" s="343">
        <v>2627</v>
      </c>
      <c r="G28" s="341">
        <v>2889</v>
      </c>
      <c r="H28" s="341">
        <f t="shared" si="2"/>
        <v>5516</v>
      </c>
      <c r="I28" s="342">
        <f t="shared" si="8"/>
        <v>-0.6089557650471356</v>
      </c>
      <c r="J28" s="343">
        <v>15129</v>
      </c>
      <c r="K28" s="341">
        <v>15601</v>
      </c>
      <c r="L28" s="341">
        <f t="shared" si="4"/>
        <v>30730</v>
      </c>
      <c r="M28" s="342">
        <f t="shared" si="5"/>
        <v>0.006780723152098483</v>
      </c>
      <c r="N28" s="343">
        <v>25278</v>
      </c>
      <c r="O28" s="341">
        <v>26674</v>
      </c>
      <c r="P28" s="341">
        <f t="shared" si="6"/>
        <v>51952</v>
      </c>
      <c r="Q28" s="344">
        <f t="shared" si="9"/>
        <v>-0.4084924545734524</v>
      </c>
    </row>
    <row r="29" spans="1:17" ht="18.75" customHeight="1">
      <c r="A29" s="339" t="s">
        <v>85</v>
      </c>
      <c r="B29" s="340">
        <v>987</v>
      </c>
      <c r="C29" s="341">
        <v>1164</v>
      </c>
      <c r="D29" s="341">
        <f t="shared" si="0"/>
        <v>2151</v>
      </c>
      <c r="E29" s="342">
        <f t="shared" si="1"/>
        <v>0.004634367573646801</v>
      </c>
      <c r="F29" s="343">
        <v>2381</v>
      </c>
      <c r="G29" s="341">
        <v>2230</v>
      </c>
      <c r="H29" s="341">
        <f t="shared" si="2"/>
        <v>4611</v>
      </c>
      <c r="I29" s="342">
        <f t="shared" si="8"/>
        <v>-0.5335068314899154</v>
      </c>
      <c r="J29" s="343">
        <v>21603</v>
      </c>
      <c r="K29" s="341">
        <v>18093</v>
      </c>
      <c r="L29" s="341">
        <f t="shared" si="4"/>
        <v>39696</v>
      </c>
      <c r="M29" s="342">
        <f t="shared" si="5"/>
        <v>0.008759114423875737</v>
      </c>
      <c r="N29" s="343">
        <v>32531</v>
      </c>
      <c r="O29" s="341">
        <v>20734</v>
      </c>
      <c r="P29" s="341">
        <f t="shared" si="6"/>
        <v>53265</v>
      </c>
      <c r="Q29" s="344">
        <f t="shared" si="9"/>
        <v>-0.254745142213461</v>
      </c>
    </row>
    <row r="30" spans="1:17" ht="18.75" customHeight="1">
      <c r="A30" s="339" t="s">
        <v>86</v>
      </c>
      <c r="B30" s="340">
        <v>581</v>
      </c>
      <c r="C30" s="341">
        <v>516</v>
      </c>
      <c r="D30" s="341">
        <f t="shared" si="0"/>
        <v>1097</v>
      </c>
      <c r="E30" s="342">
        <f t="shared" si="1"/>
        <v>0.0023635059173828642</v>
      </c>
      <c r="F30" s="343">
        <v>439</v>
      </c>
      <c r="G30" s="341">
        <v>537</v>
      </c>
      <c r="H30" s="341">
        <f t="shared" si="2"/>
        <v>976</v>
      </c>
      <c r="I30" s="342">
        <f t="shared" si="8"/>
        <v>0.12397540983606548</v>
      </c>
      <c r="J30" s="343">
        <v>5173</v>
      </c>
      <c r="K30" s="341">
        <v>5429</v>
      </c>
      <c r="L30" s="341">
        <f t="shared" si="4"/>
        <v>10602</v>
      </c>
      <c r="M30" s="342">
        <f t="shared" si="5"/>
        <v>0.0023393825856995805</v>
      </c>
      <c r="N30" s="343">
        <v>6051</v>
      </c>
      <c r="O30" s="341">
        <v>6213</v>
      </c>
      <c r="P30" s="341">
        <f t="shared" si="6"/>
        <v>12264</v>
      </c>
      <c r="Q30" s="344">
        <f t="shared" si="9"/>
        <v>-0.1355185909980431</v>
      </c>
    </row>
    <row r="31" spans="1:17" ht="18.75" customHeight="1">
      <c r="A31" s="339" t="s">
        <v>87</v>
      </c>
      <c r="B31" s="340">
        <v>429</v>
      </c>
      <c r="C31" s="341">
        <v>453</v>
      </c>
      <c r="D31" s="341">
        <f t="shared" si="0"/>
        <v>882</v>
      </c>
      <c r="E31" s="342">
        <f t="shared" si="1"/>
        <v>0.001900284611788228</v>
      </c>
      <c r="F31" s="343">
        <v>608</v>
      </c>
      <c r="G31" s="341">
        <v>668</v>
      </c>
      <c r="H31" s="341">
        <f t="shared" si="2"/>
        <v>1276</v>
      </c>
      <c r="I31" s="342">
        <f t="shared" si="8"/>
        <v>-0.30877742946708464</v>
      </c>
      <c r="J31" s="343">
        <v>3858</v>
      </c>
      <c r="K31" s="341">
        <v>4037</v>
      </c>
      <c r="L31" s="341">
        <f t="shared" si="4"/>
        <v>7895</v>
      </c>
      <c r="M31" s="342">
        <f t="shared" si="5"/>
        <v>0.0017420699409637984</v>
      </c>
      <c r="N31" s="343">
        <v>6012</v>
      </c>
      <c r="O31" s="341">
        <v>6270</v>
      </c>
      <c r="P31" s="341">
        <f t="shared" si="6"/>
        <v>12282</v>
      </c>
      <c r="Q31" s="344">
        <f t="shared" si="9"/>
        <v>-0.35718938283667157</v>
      </c>
    </row>
    <row r="32" spans="1:17" ht="18.75" customHeight="1" thickBot="1">
      <c r="A32" s="345" t="s">
        <v>88</v>
      </c>
      <c r="B32" s="346">
        <v>319</v>
      </c>
      <c r="C32" s="347">
        <v>210</v>
      </c>
      <c r="D32" s="347">
        <f t="shared" si="0"/>
        <v>529</v>
      </c>
      <c r="E32" s="348">
        <f t="shared" si="1"/>
        <v>0.0011397398635328488</v>
      </c>
      <c r="F32" s="349">
        <v>233</v>
      </c>
      <c r="G32" s="347">
        <v>209</v>
      </c>
      <c r="H32" s="347">
        <f t="shared" si="2"/>
        <v>442</v>
      </c>
      <c r="I32" s="342">
        <f t="shared" si="8"/>
        <v>0.19683257918552033</v>
      </c>
      <c r="J32" s="349">
        <v>3425</v>
      </c>
      <c r="K32" s="347">
        <v>3241</v>
      </c>
      <c r="L32" s="347">
        <f t="shared" si="4"/>
        <v>6666</v>
      </c>
      <c r="M32" s="348">
        <f t="shared" si="5"/>
        <v>0.001470885145847331</v>
      </c>
      <c r="N32" s="349">
        <v>2967</v>
      </c>
      <c r="O32" s="347">
        <v>2443</v>
      </c>
      <c r="P32" s="347">
        <f t="shared" si="6"/>
        <v>5410</v>
      </c>
      <c r="Q32" s="344">
        <f t="shared" si="9"/>
        <v>0.2321626617375232</v>
      </c>
    </row>
    <row r="33" spans="1:17" ht="14.25">
      <c r="A33" s="350" t="s">
        <v>89</v>
      </c>
      <c r="B33" s="351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</row>
    <row r="34" ht="14.25">
      <c r="A34" s="350" t="s">
        <v>65</v>
      </c>
    </row>
  </sheetData>
  <sheetProtection/>
  <mergeCells count="13">
    <mergeCell ref="B4:I4"/>
    <mergeCell ref="J4:Q4"/>
    <mergeCell ref="P1:Q1"/>
    <mergeCell ref="A3:Q3"/>
    <mergeCell ref="A4:A6"/>
    <mergeCell ref="E5:E6"/>
    <mergeCell ref="B5:D5"/>
    <mergeCell ref="N5:P5"/>
    <mergeCell ref="Q5:Q6"/>
    <mergeCell ref="F5:H5"/>
    <mergeCell ref="J5:L5"/>
    <mergeCell ref="I5:I6"/>
    <mergeCell ref="M5:M6"/>
  </mergeCells>
  <conditionalFormatting sqref="Q33:Q65536 I33:I65536 Q3:Q6 I3:I6">
    <cfRule type="cellIs" priority="1" dxfId="0" operator="lessThan" stopIfTrue="1">
      <formula>0</formula>
    </cfRule>
  </conditionalFormatting>
  <conditionalFormatting sqref="I7:I32 Q7:Q32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 horizontalCentered="1" verticalCentered="1"/>
  <pageMargins left="0.1968503937007874" right="0.1968503937007874" top="0.4330708661417323" bottom="0.4330708661417323" header="0.1968503937007874" footer="0.3937007874015748"/>
  <pageSetup horizontalDpi="600" verticalDpi="600" orientation="landscape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="88" zoomScaleNormal="88" zoomScalePageLayoutView="0" workbookViewId="0" topLeftCell="A1">
      <selection activeCell="I12" sqref="I12"/>
    </sheetView>
  </sheetViews>
  <sheetFormatPr defaultColWidth="9.140625" defaultRowHeight="12.75"/>
  <cols>
    <col min="1" max="1" width="26.00390625" style="300" customWidth="1"/>
    <col min="2" max="2" width="8.140625" style="300" customWidth="1"/>
    <col min="3" max="3" width="9.140625" style="300" customWidth="1"/>
    <col min="4" max="4" width="8.140625" style="300" customWidth="1"/>
    <col min="5" max="5" width="9.421875" style="300" customWidth="1"/>
    <col min="6" max="6" width="7.421875" style="300" customWidth="1"/>
    <col min="7" max="7" width="9.00390625" style="300" customWidth="1"/>
    <col min="8" max="8" width="8.140625" style="300" customWidth="1"/>
    <col min="9" max="9" width="9.57421875" style="300" customWidth="1"/>
    <col min="10" max="10" width="8.7109375" style="300" customWidth="1"/>
    <col min="11" max="11" width="9.7109375" style="300" customWidth="1"/>
    <col min="12" max="12" width="10.140625" style="300" customWidth="1"/>
    <col min="13" max="13" width="9.00390625" style="300" customWidth="1"/>
    <col min="14" max="14" width="9.140625" style="300" customWidth="1"/>
    <col min="15" max="15" width="9.8515625" style="300" customWidth="1"/>
    <col min="16" max="16" width="9.28125" style="300" customWidth="1"/>
    <col min="17" max="17" width="9.421875" style="300" customWidth="1"/>
    <col min="18" max="16384" width="9.140625" style="300" customWidth="1"/>
  </cols>
  <sheetData>
    <row r="1" spans="16:17" ht="18.75" thickBot="1">
      <c r="P1" s="234" t="s">
        <v>0</v>
      </c>
      <c r="Q1" s="235"/>
    </row>
    <row r="2" ht="8.25" customHeight="1" thickBot="1"/>
    <row r="3" spans="1:17" ht="25.5" customHeight="1" thickBot="1" thickTop="1">
      <c r="A3" s="352" t="s">
        <v>90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4"/>
    </row>
    <row r="4" spans="1:17" ht="18.75" customHeight="1" thickBot="1">
      <c r="A4" s="355" t="s">
        <v>67</v>
      </c>
      <c r="B4" s="308" t="s">
        <v>39</v>
      </c>
      <c r="C4" s="306"/>
      <c r="D4" s="306"/>
      <c r="E4" s="306"/>
      <c r="F4" s="306"/>
      <c r="G4" s="306"/>
      <c r="H4" s="306"/>
      <c r="I4" s="307"/>
      <c r="J4" s="308" t="s">
        <v>40</v>
      </c>
      <c r="K4" s="306"/>
      <c r="L4" s="306"/>
      <c r="M4" s="306"/>
      <c r="N4" s="306"/>
      <c r="O4" s="306"/>
      <c r="P4" s="306"/>
      <c r="Q4" s="356"/>
    </row>
    <row r="5" spans="1:17" s="362" customFormat="1" ht="26.25" customHeight="1">
      <c r="A5" s="357"/>
      <c r="B5" s="358" t="s">
        <v>41</v>
      </c>
      <c r="C5" s="359"/>
      <c r="D5" s="360"/>
      <c r="E5" s="313" t="s">
        <v>42</v>
      </c>
      <c r="F5" s="358" t="s">
        <v>43</v>
      </c>
      <c r="G5" s="359"/>
      <c r="H5" s="360"/>
      <c r="I5" s="315" t="s">
        <v>44</v>
      </c>
      <c r="J5" s="358" t="s">
        <v>45</v>
      </c>
      <c r="K5" s="359"/>
      <c r="L5" s="360"/>
      <c r="M5" s="313" t="s">
        <v>42</v>
      </c>
      <c r="N5" s="358" t="s">
        <v>46</v>
      </c>
      <c r="O5" s="359"/>
      <c r="P5" s="360"/>
      <c r="Q5" s="361" t="s">
        <v>44</v>
      </c>
    </row>
    <row r="6" spans="1:17" s="317" customFormat="1" ht="15" customHeight="1" thickBot="1">
      <c r="A6" s="363"/>
      <c r="B6" s="322" t="s">
        <v>14</v>
      </c>
      <c r="C6" s="323" t="s">
        <v>15</v>
      </c>
      <c r="D6" s="323" t="s">
        <v>13</v>
      </c>
      <c r="E6" s="364"/>
      <c r="F6" s="322" t="s">
        <v>14</v>
      </c>
      <c r="G6" s="323" t="s">
        <v>15</v>
      </c>
      <c r="H6" s="323" t="s">
        <v>13</v>
      </c>
      <c r="I6" s="324"/>
      <c r="J6" s="322" t="s">
        <v>14</v>
      </c>
      <c r="K6" s="323" t="s">
        <v>15</v>
      </c>
      <c r="L6" s="323" t="s">
        <v>13</v>
      </c>
      <c r="M6" s="364"/>
      <c r="N6" s="322" t="s">
        <v>14</v>
      </c>
      <c r="O6" s="323" t="s">
        <v>15</v>
      </c>
      <c r="P6" s="323" t="s">
        <v>13</v>
      </c>
      <c r="Q6" s="365"/>
    </row>
    <row r="7" spans="1:17" s="372" customFormat="1" ht="18.75" customHeight="1" thickBot="1" thickTop="1">
      <c r="A7" s="366" t="s">
        <v>4</v>
      </c>
      <c r="B7" s="367">
        <f>SUM(B8:B39)</f>
        <v>26789.120000000006</v>
      </c>
      <c r="C7" s="368">
        <f>SUM(C8:C39)</f>
        <v>16487.678000000004</v>
      </c>
      <c r="D7" s="369">
        <f aca="true" t="shared" si="0" ref="D7:D39">C7+B7</f>
        <v>43276.79800000001</v>
      </c>
      <c r="E7" s="370">
        <f aca="true" t="shared" si="1" ref="E7:E39">(D7/$D$7)</f>
        <v>1</v>
      </c>
      <c r="F7" s="367">
        <f>SUM(F8:F39)</f>
        <v>26159.899000000005</v>
      </c>
      <c r="G7" s="368">
        <f>SUM(G8:G39)</f>
        <v>16647.113</v>
      </c>
      <c r="H7" s="369">
        <f aca="true" t="shared" si="2" ref="H7:H25">G7+F7</f>
        <v>42807.012</v>
      </c>
      <c r="I7" s="370">
        <f>(D7/H7-1)</f>
        <v>0.010974510437682605</v>
      </c>
      <c r="J7" s="367">
        <f>SUM(J8:J39)</f>
        <v>235990.337</v>
      </c>
      <c r="K7" s="368">
        <f>SUM(K8:K39)</f>
        <v>125372.39600000002</v>
      </c>
      <c r="L7" s="368">
        <f aca="true" t="shared" si="3" ref="L7:L39">K7+J7</f>
        <v>361362.733</v>
      </c>
      <c r="M7" s="370">
        <f aca="true" t="shared" si="4" ref="M7:M39">(L7/$L$7)</f>
        <v>1</v>
      </c>
      <c r="N7" s="367">
        <f>SUM(N8:N39)</f>
        <v>267092.5329999999</v>
      </c>
      <c r="O7" s="368">
        <f>SUM(O8:O39)</f>
        <v>158379.348</v>
      </c>
      <c r="P7" s="368">
        <f aca="true" t="shared" si="5" ref="P7:P39">O7+N7</f>
        <v>425471.8809999999</v>
      </c>
      <c r="Q7" s="371">
        <f>(L7/P7-1)</f>
        <v>-0.1506777553649894</v>
      </c>
    </row>
    <row r="8" spans="1:17" ht="18.75" customHeight="1" thickTop="1">
      <c r="A8" s="373" t="s">
        <v>59</v>
      </c>
      <c r="B8" s="374">
        <v>5205.768</v>
      </c>
      <c r="C8" s="375">
        <v>5151.509</v>
      </c>
      <c r="D8" s="375">
        <f t="shared" si="0"/>
        <v>10357.277</v>
      </c>
      <c r="E8" s="376">
        <f t="shared" si="1"/>
        <v>0.23932632446605678</v>
      </c>
      <c r="F8" s="374">
        <v>5931.76</v>
      </c>
      <c r="G8" s="375">
        <v>4946.094</v>
      </c>
      <c r="H8" s="375">
        <f t="shared" si="2"/>
        <v>10877.854</v>
      </c>
      <c r="I8" s="376">
        <f>(D8/H8-1)</f>
        <v>-0.047856590095803786</v>
      </c>
      <c r="J8" s="374">
        <v>49652.274999999994</v>
      </c>
      <c r="K8" s="375">
        <v>37170.232999999986</v>
      </c>
      <c r="L8" s="375">
        <f t="shared" si="3"/>
        <v>86822.50799999997</v>
      </c>
      <c r="M8" s="376">
        <f t="shared" si="4"/>
        <v>0.24026414478108335</v>
      </c>
      <c r="N8" s="374">
        <v>66240.06599999999</v>
      </c>
      <c r="O8" s="375">
        <v>48050.05700000001</v>
      </c>
      <c r="P8" s="375">
        <f t="shared" si="5"/>
        <v>114290.12299999999</v>
      </c>
      <c r="Q8" s="377">
        <f>(L8/P8-1)</f>
        <v>-0.24033236012879278</v>
      </c>
    </row>
    <row r="9" spans="1:17" ht="18.75" customHeight="1">
      <c r="A9" s="378" t="s">
        <v>91</v>
      </c>
      <c r="B9" s="343">
        <v>3612.457</v>
      </c>
      <c r="C9" s="341">
        <v>2281.051</v>
      </c>
      <c r="D9" s="341">
        <f t="shared" si="0"/>
        <v>5893.508</v>
      </c>
      <c r="E9" s="342">
        <f t="shared" si="1"/>
        <v>0.13618170179780859</v>
      </c>
      <c r="F9" s="343"/>
      <c r="G9" s="341"/>
      <c r="H9" s="341">
        <f t="shared" si="2"/>
        <v>0</v>
      </c>
      <c r="I9" s="376"/>
      <c r="J9" s="343">
        <v>16185.333000000002</v>
      </c>
      <c r="K9" s="341">
        <v>8008.02</v>
      </c>
      <c r="L9" s="341">
        <f t="shared" si="3"/>
        <v>24193.353000000003</v>
      </c>
      <c r="M9" s="342">
        <f t="shared" si="4"/>
        <v>0.06695032661267813</v>
      </c>
      <c r="N9" s="343"/>
      <c r="O9" s="341"/>
      <c r="P9" s="341">
        <f t="shared" si="5"/>
        <v>0</v>
      </c>
      <c r="Q9" s="379"/>
    </row>
    <row r="10" spans="1:17" ht="18.75" customHeight="1">
      <c r="A10" s="378" t="s">
        <v>92</v>
      </c>
      <c r="B10" s="343">
        <v>3758.144</v>
      </c>
      <c r="C10" s="341">
        <v>1108.375</v>
      </c>
      <c r="D10" s="341">
        <f t="shared" si="0"/>
        <v>4866.519</v>
      </c>
      <c r="E10" s="342">
        <f t="shared" si="1"/>
        <v>0.11245099510365807</v>
      </c>
      <c r="F10" s="343">
        <v>3424.883</v>
      </c>
      <c r="G10" s="341">
        <v>1438.907</v>
      </c>
      <c r="H10" s="341">
        <f t="shared" si="2"/>
        <v>4863.79</v>
      </c>
      <c r="I10" s="376">
        <f aca="true" t="shared" si="6" ref="I10:I17">(D10/H10-1)</f>
        <v>0.0005610850797423961</v>
      </c>
      <c r="J10" s="343">
        <v>38949.986</v>
      </c>
      <c r="K10" s="341">
        <v>10612.864</v>
      </c>
      <c r="L10" s="341">
        <f t="shared" si="3"/>
        <v>49562.85</v>
      </c>
      <c r="M10" s="342">
        <f t="shared" si="4"/>
        <v>0.13715539947502</v>
      </c>
      <c r="N10" s="343">
        <v>37453.543</v>
      </c>
      <c r="O10" s="341">
        <v>11496.596</v>
      </c>
      <c r="P10" s="341">
        <f t="shared" si="5"/>
        <v>48950.138999999996</v>
      </c>
      <c r="Q10" s="379">
        <f aca="true" t="shared" si="7" ref="Q10:Q39">(L10/P10-1)</f>
        <v>0.012517043107885817</v>
      </c>
    </row>
    <row r="11" spans="1:17" ht="18.75" customHeight="1">
      <c r="A11" s="378" t="s">
        <v>93</v>
      </c>
      <c r="B11" s="343">
        <v>2900.3419999999996</v>
      </c>
      <c r="C11" s="341">
        <v>976.533</v>
      </c>
      <c r="D11" s="341">
        <f t="shared" si="0"/>
        <v>3876.8749999999995</v>
      </c>
      <c r="E11" s="342">
        <f t="shared" si="1"/>
        <v>0.0895832219380001</v>
      </c>
      <c r="F11" s="343">
        <v>3245.451</v>
      </c>
      <c r="G11" s="341">
        <v>1451.309</v>
      </c>
      <c r="H11" s="341">
        <f t="shared" si="2"/>
        <v>4696.76</v>
      </c>
      <c r="I11" s="376">
        <f t="shared" si="6"/>
        <v>-0.17456395472623698</v>
      </c>
      <c r="J11" s="343">
        <v>31307.959000000006</v>
      </c>
      <c r="K11" s="341">
        <v>10953.148000000001</v>
      </c>
      <c r="L11" s="341">
        <f t="shared" si="3"/>
        <v>42261.107</v>
      </c>
      <c r="M11" s="342">
        <f t="shared" si="4"/>
        <v>0.11694926770437061</v>
      </c>
      <c r="N11" s="343">
        <v>40540.97199999999</v>
      </c>
      <c r="O11" s="341">
        <v>16701.14</v>
      </c>
      <c r="P11" s="341">
        <f t="shared" si="5"/>
        <v>57242.11199999999</v>
      </c>
      <c r="Q11" s="379">
        <f t="shared" si="7"/>
        <v>-0.2617130024832065</v>
      </c>
    </row>
    <row r="12" spans="1:17" ht="18.75" customHeight="1">
      <c r="A12" s="378" t="s">
        <v>57</v>
      </c>
      <c r="B12" s="343">
        <v>2053.089</v>
      </c>
      <c r="C12" s="341">
        <v>1680.929</v>
      </c>
      <c r="D12" s="341">
        <f t="shared" si="0"/>
        <v>3734.018</v>
      </c>
      <c r="E12" s="342">
        <f t="shared" si="1"/>
        <v>0.08628221524152502</v>
      </c>
      <c r="F12" s="343">
        <v>4411.777</v>
      </c>
      <c r="G12" s="341">
        <v>3099.207</v>
      </c>
      <c r="H12" s="341">
        <f t="shared" si="2"/>
        <v>7510.984</v>
      </c>
      <c r="I12" s="376">
        <f t="shared" si="6"/>
        <v>-0.5028590128803363</v>
      </c>
      <c r="J12" s="343">
        <v>16582.15099999999</v>
      </c>
      <c r="K12" s="341">
        <v>11893.032</v>
      </c>
      <c r="L12" s="341">
        <f t="shared" si="3"/>
        <v>28475.18299999999</v>
      </c>
      <c r="M12" s="342">
        <f t="shared" si="4"/>
        <v>0.07879944554216106</v>
      </c>
      <c r="N12" s="343">
        <v>38239.21</v>
      </c>
      <c r="O12" s="341">
        <v>25389.512999999988</v>
      </c>
      <c r="P12" s="341">
        <f t="shared" si="5"/>
        <v>63628.72299999998</v>
      </c>
      <c r="Q12" s="379">
        <f t="shared" si="7"/>
        <v>-0.5524791060163191</v>
      </c>
    </row>
    <row r="13" spans="1:17" ht="18.75" customHeight="1">
      <c r="A13" s="378" t="s">
        <v>47</v>
      </c>
      <c r="B13" s="343">
        <v>2029.9589999999998</v>
      </c>
      <c r="C13" s="341">
        <v>1650.881</v>
      </c>
      <c r="D13" s="341">
        <f t="shared" si="0"/>
        <v>3680.84</v>
      </c>
      <c r="E13" s="342">
        <f t="shared" si="1"/>
        <v>0.08505342747400119</v>
      </c>
      <c r="F13" s="343">
        <v>2162.34</v>
      </c>
      <c r="G13" s="341">
        <v>1866.185</v>
      </c>
      <c r="H13" s="341">
        <f t="shared" si="2"/>
        <v>4028.525</v>
      </c>
      <c r="I13" s="376">
        <f t="shared" si="6"/>
        <v>-0.08630578189287641</v>
      </c>
      <c r="J13" s="343">
        <v>15996.956999999997</v>
      </c>
      <c r="K13" s="341">
        <v>12952.454</v>
      </c>
      <c r="L13" s="341">
        <f t="shared" si="3"/>
        <v>28949.410999999996</v>
      </c>
      <c r="M13" s="342">
        <f t="shared" si="4"/>
        <v>0.08011177787943062</v>
      </c>
      <c r="N13" s="343">
        <v>18867.352999999996</v>
      </c>
      <c r="O13" s="341">
        <v>15039.003999999997</v>
      </c>
      <c r="P13" s="341">
        <f t="shared" si="5"/>
        <v>33906.35699999999</v>
      </c>
      <c r="Q13" s="379">
        <f t="shared" si="7"/>
        <v>-0.1461951810393548</v>
      </c>
    </row>
    <row r="14" spans="1:17" ht="18.75" customHeight="1">
      <c r="A14" s="378" t="s">
        <v>94</v>
      </c>
      <c r="B14" s="343">
        <v>1851.9489999999998</v>
      </c>
      <c r="C14" s="341">
        <v>700.571</v>
      </c>
      <c r="D14" s="341">
        <f t="shared" si="0"/>
        <v>2552.52</v>
      </c>
      <c r="E14" s="342">
        <f t="shared" si="1"/>
        <v>0.058981258271464526</v>
      </c>
      <c r="F14" s="343">
        <v>1846.471</v>
      </c>
      <c r="G14" s="341">
        <v>953.1410000000001</v>
      </c>
      <c r="H14" s="341">
        <f t="shared" si="2"/>
        <v>2799.612</v>
      </c>
      <c r="I14" s="376">
        <f t="shared" si="6"/>
        <v>-0.088259373084556</v>
      </c>
      <c r="J14" s="343">
        <v>18563.631</v>
      </c>
      <c r="K14" s="341">
        <v>6450.483999999999</v>
      </c>
      <c r="L14" s="341">
        <f t="shared" si="3"/>
        <v>25014.114999999998</v>
      </c>
      <c r="M14" s="342">
        <f t="shared" si="4"/>
        <v>0.06922162335981667</v>
      </c>
      <c r="N14" s="343">
        <v>11280.27</v>
      </c>
      <c r="O14" s="341">
        <v>7822.0009999999975</v>
      </c>
      <c r="P14" s="341">
        <f t="shared" si="5"/>
        <v>19102.270999999997</v>
      </c>
      <c r="Q14" s="379">
        <f t="shared" si="7"/>
        <v>0.3094838304827736</v>
      </c>
    </row>
    <row r="15" spans="1:17" ht="18.75" customHeight="1">
      <c r="A15" s="378" t="s">
        <v>95</v>
      </c>
      <c r="B15" s="343">
        <v>1255.904</v>
      </c>
      <c r="C15" s="341">
        <v>482.76200000000006</v>
      </c>
      <c r="D15" s="341">
        <f t="shared" si="0"/>
        <v>1738.6660000000002</v>
      </c>
      <c r="E15" s="342">
        <f t="shared" si="1"/>
        <v>0.040175476938011906</v>
      </c>
      <c r="F15" s="343">
        <v>733.017</v>
      </c>
      <c r="G15" s="341">
        <v>389.145</v>
      </c>
      <c r="H15" s="341">
        <f t="shared" si="2"/>
        <v>1122.162</v>
      </c>
      <c r="I15" s="376">
        <f t="shared" si="6"/>
        <v>0.549389482089039</v>
      </c>
      <c r="J15" s="343">
        <v>8540.451</v>
      </c>
      <c r="K15" s="341">
        <v>3806.9089999999997</v>
      </c>
      <c r="L15" s="341">
        <f t="shared" si="3"/>
        <v>12347.359999999999</v>
      </c>
      <c r="M15" s="342">
        <f t="shared" si="4"/>
        <v>0.03416888038645645</v>
      </c>
      <c r="N15" s="343">
        <v>8175.226000000001</v>
      </c>
      <c r="O15" s="341">
        <v>4453.584999999999</v>
      </c>
      <c r="P15" s="341">
        <f t="shared" si="5"/>
        <v>12628.811</v>
      </c>
      <c r="Q15" s="379">
        <f t="shared" si="7"/>
        <v>-0.022286421104884768</v>
      </c>
    </row>
    <row r="16" spans="1:17" ht="18.75" customHeight="1">
      <c r="A16" s="378" t="s">
        <v>96</v>
      </c>
      <c r="B16" s="343">
        <v>708.202</v>
      </c>
      <c r="C16" s="341">
        <v>365.553</v>
      </c>
      <c r="D16" s="341">
        <f t="shared" si="0"/>
        <v>1073.755</v>
      </c>
      <c r="E16" s="342">
        <f t="shared" si="1"/>
        <v>0.024811331928947234</v>
      </c>
      <c r="F16" s="343">
        <v>751.207</v>
      </c>
      <c r="G16" s="341">
        <v>561.064</v>
      </c>
      <c r="H16" s="341">
        <f t="shared" si="2"/>
        <v>1312.271</v>
      </c>
      <c r="I16" s="376">
        <f t="shared" si="6"/>
        <v>-0.18175818866682247</v>
      </c>
      <c r="J16" s="343">
        <v>6392.736</v>
      </c>
      <c r="K16" s="341">
        <v>3580.699</v>
      </c>
      <c r="L16" s="341">
        <f t="shared" si="3"/>
        <v>9973.435</v>
      </c>
      <c r="M16" s="342">
        <f t="shared" si="4"/>
        <v>0.027599511762603366</v>
      </c>
      <c r="N16" s="343">
        <v>5677.895</v>
      </c>
      <c r="O16" s="341">
        <v>3521.65</v>
      </c>
      <c r="P16" s="341">
        <f t="shared" si="5"/>
        <v>9199.545</v>
      </c>
      <c r="Q16" s="379">
        <f t="shared" si="7"/>
        <v>0.08412263867397773</v>
      </c>
    </row>
    <row r="17" spans="1:17" ht="18.75" customHeight="1">
      <c r="A17" s="378" t="s">
        <v>97</v>
      </c>
      <c r="B17" s="343">
        <v>450.241</v>
      </c>
      <c r="C17" s="341">
        <v>270.09</v>
      </c>
      <c r="D17" s="341">
        <f t="shared" si="0"/>
        <v>720.3309999999999</v>
      </c>
      <c r="E17" s="342">
        <f t="shared" si="1"/>
        <v>0.016644738827489035</v>
      </c>
      <c r="F17" s="343">
        <v>380.365</v>
      </c>
      <c r="G17" s="341">
        <v>177.555</v>
      </c>
      <c r="H17" s="341">
        <f t="shared" si="2"/>
        <v>557.9200000000001</v>
      </c>
      <c r="I17" s="376">
        <f t="shared" si="6"/>
        <v>0.29110087467737267</v>
      </c>
      <c r="J17" s="343">
        <v>4228.525999999999</v>
      </c>
      <c r="K17" s="341">
        <v>2090.3459999999995</v>
      </c>
      <c r="L17" s="341">
        <f t="shared" si="3"/>
        <v>6318.8719999999985</v>
      </c>
      <c r="M17" s="342">
        <f t="shared" si="4"/>
        <v>0.017486230380043086</v>
      </c>
      <c r="N17" s="343">
        <v>3268.5759999999996</v>
      </c>
      <c r="O17" s="341">
        <v>2102.1820000000002</v>
      </c>
      <c r="P17" s="341">
        <f t="shared" si="5"/>
        <v>5370.758</v>
      </c>
      <c r="Q17" s="379">
        <f t="shared" si="7"/>
        <v>0.1765326235142226</v>
      </c>
    </row>
    <row r="18" spans="1:17" ht="18.75" customHeight="1">
      <c r="A18" s="378" t="s">
        <v>98</v>
      </c>
      <c r="B18" s="343">
        <v>339.289</v>
      </c>
      <c r="C18" s="341">
        <v>236.83</v>
      </c>
      <c r="D18" s="341">
        <f t="shared" si="0"/>
        <v>576.119</v>
      </c>
      <c r="E18" s="342">
        <f t="shared" si="1"/>
        <v>0.013312422051187796</v>
      </c>
      <c r="F18" s="343"/>
      <c r="G18" s="341"/>
      <c r="H18" s="341">
        <f t="shared" si="2"/>
        <v>0</v>
      </c>
      <c r="I18" s="376"/>
      <c r="J18" s="343">
        <v>2728.37</v>
      </c>
      <c r="K18" s="341">
        <v>1209.494</v>
      </c>
      <c r="L18" s="341">
        <f t="shared" si="3"/>
        <v>3937.8639999999996</v>
      </c>
      <c r="M18" s="342">
        <f t="shared" si="4"/>
        <v>0.01089726095247348</v>
      </c>
      <c r="N18" s="343">
        <v>5365.607000000001</v>
      </c>
      <c r="O18" s="341">
        <v>3935.229</v>
      </c>
      <c r="P18" s="341">
        <f t="shared" si="5"/>
        <v>9300.836000000001</v>
      </c>
      <c r="Q18" s="379">
        <f t="shared" si="7"/>
        <v>-0.5766118228511933</v>
      </c>
    </row>
    <row r="19" spans="1:17" ht="18.75" customHeight="1">
      <c r="A19" s="378" t="s">
        <v>56</v>
      </c>
      <c r="B19" s="343">
        <v>259.678</v>
      </c>
      <c r="C19" s="341">
        <v>272.11</v>
      </c>
      <c r="D19" s="341">
        <f t="shared" si="0"/>
        <v>531.788</v>
      </c>
      <c r="E19" s="342">
        <f t="shared" si="1"/>
        <v>0.012288062531798214</v>
      </c>
      <c r="F19" s="343">
        <v>314.281</v>
      </c>
      <c r="G19" s="341">
        <v>151.132</v>
      </c>
      <c r="H19" s="341">
        <f t="shared" si="2"/>
        <v>465.413</v>
      </c>
      <c r="I19" s="376">
        <f aca="true" t="shared" si="8" ref="I19:I25">(D19/H19-1)</f>
        <v>0.14261526858940332</v>
      </c>
      <c r="J19" s="343">
        <v>3177.9159999999993</v>
      </c>
      <c r="K19" s="341">
        <v>2586.2019999999998</v>
      </c>
      <c r="L19" s="341">
        <f t="shared" si="3"/>
        <v>5764.117999999999</v>
      </c>
      <c r="M19" s="342">
        <f t="shared" si="4"/>
        <v>0.01595105824041905</v>
      </c>
      <c r="N19" s="343">
        <v>2584.68</v>
      </c>
      <c r="O19" s="341">
        <v>1732.29</v>
      </c>
      <c r="P19" s="341">
        <f t="shared" si="5"/>
        <v>4316.969999999999</v>
      </c>
      <c r="Q19" s="379">
        <f t="shared" si="7"/>
        <v>0.3352230847098774</v>
      </c>
    </row>
    <row r="20" spans="1:17" ht="18.75" customHeight="1">
      <c r="A20" s="378" t="s">
        <v>99</v>
      </c>
      <c r="B20" s="343">
        <v>329.862</v>
      </c>
      <c r="C20" s="341">
        <v>141.418</v>
      </c>
      <c r="D20" s="341">
        <f t="shared" si="0"/>
        <v>471.28000000000003</v>
      </c>
      <c r="E20" s="342">
        <f t="shared" si="1"/>
        <v>0.010889899941303419</v>
      </c>
      <c r="F20" s="343">
        <v>270.061</v>
      </c>
      <c r="G20" s="341">
        <v>137.561</v>
      </c>
      <c r="H20" s="341">
        <f t="shared" si="2"/>
        <v>407.62199999999996</v>
      </c>
      <c r="I20" s="376">
        <f t="shared" si="8"/>
        <v>0.15616919597077694</v>
      </c>
      <c r="J20" s="343">
        <v>2776.0870000000004</v>
      </c>
      <c r="K20" s="341">
        <v>1263.109</v>
      </c>
      <c r="L20" s="341">
        <f t="shared" si="3"/>
        <v>4039.1960000000004</v>
      </c>
      <c r="M20" s="342">
        <f t="shared" si="4"/>
        <v>0.011177677250963232</v>
      </c>
      <c r="N20" s="343">
        <v>2515.289</v>
      </c>
      <c r="O20" s="341">
        <v>1200.36</v>
      </c>
      <c r="P20" s="341">
        <f t="shared" si="5"/>
        <v>3715.6490000000003</v>
      </c>
      <c r="Q20" s="379">
        <f t="shared" si="7"/>
        <v>0.08707684714029762</v>
      </c>
    </row>
    <row r="21" spans="1:17" ht="18.75" customHeight="1">
      <c r="A21" s="378" t="s">
        <v>100</v>
      </c>
      <c r="B21" s="343">
        <v>376.409</v>
      </c>
      <c r="C21" s="341">
        <v>74.349</v>
      </c>
      <c r="D21" s="341">
        <f t="shared" si="0"/>
        <v>450.758</v>
      </c>
      <c r="E21" s="342">
        <f t="shared" si="1"/>
        <v>0.010415696651124694</v>
      </c>
      <c r="F21" s="343">
        <v>356.838</v>
      </c>
      <c r="G21" s="341">
        <v>42.057</v>
      </c>
      <c r="H21" s="341">
        <f t="shared" si="2"/>
        <v>398.89500000000004</v>
      </c>
      <c r="I21" s="376">
        <f t="shared" si="8"/>
        <v>0.130016671053786</v>
      </c>
      <c r="J21" s="343">
        <v>3893.0370000000003</v>
      </c>
      <c r="K21" s="341">
        <v>1054.767</v>
      </c>
      <c r="L21" s="341">
        <f t="shared" si="3"/>
        <v>4947.804</v>
      </c>
      <c r="M21" s="342">
        <f t="shared" si="4"/>
        <v>0.013692070454868959</v>
      </c>
      <c r="N21" s="343">
        <v>3075.1160000000004</v>
      </c>
      <c r="O21" s="341">
        <v>474.80100000000004</v>
      </c>
      <c r="P21" s="341">
        <f t="shared" si="5"/>
        <v>3549.9170000000004</v>
      </c>
      <c r="Q21" s="379">
        <f t="shared" si="7"/>
        <v>0.3937801926073199</v>
      </c>
    </row>
    <row r="22" spans="1:17" ht="18.75" customHeight="1">
      <c r="A22" s="378" t="s">
        <v>101</v>
      </c>
      <c r="B22" s="343">
        <v>371.91200000000003</v>
      </c>
      <c r="C22" s="341">
        <v>23.548</v>
      </c>
      <c r="D22" s="341">
        <f t="shared" si="0"/>
        <v>395.46000000000004</v>
      </c>
      <c r="E22" s="342">
        <f t="shared" si="1"/>
        <v>0.009137921895238182</v>
      </c>
      <c r="F22" s="343">
        <v>841.172</v>
      </c>
      <c r="G22" s="341">
        <v>237.068</v>
      </c>
      <c r="H22" s="341">
        <f t="shared" si="2"/>
        <v>1078.24</v>
      </c>
      <c r="I22" s="376">
        <f t="shared" si="8"/>
        <v>-0.6332356432705148</v>
      </c>
      <c r="J22" s="343">
        <v>5244.505</v>
      </c>
      <c r="K22" s="341">
        <v>1642.2210000000002</v>
      </c>
      <c r="L22" s="341">
        <f t="shared" si="3"/>
        <v>6886.726000000001</v>
      </c>
      <c r="M22" s="342">
        <f t="shared" si="4"/>
        <v>0.01905765418261877</v>
      </c>
      <c r="N22" s="343">
        <v>5281.4540000000015</v>
      </c>
      <c r="O22" s="341">
        <v>2604.2909999999997</v>
      </c>
      <c r="P22" s="341">
        <f t="shared" si="5"/>
        <v>7885.745000000001</v>
      </c>
      <c r="Q22" s="379">
        <f t="shared" si="7"/>
        <v>-0.1266866985934747</v>
      </c>
    </row>
    <row r="23" spans="1:17" ht="18.75" customHeight="1">
      <c r="A23" s="378" t="s">
        <v>71</v>
      </c>
      <c r="B23" s="343">
        <v>105.209</v>
      </c>
      <c r="C23" s="341">
        <v>247.454</v>
      </c>
      <c r="D23" s="341">
        <f t="shared" si="0"/>
        <v>352.663</v>
      </c>
      <c r="E23" s="342">
        <f t="shared" si="1"/>
        <v>0.008149008621201595</v>
      </c>
      <c r="F23" s="343">
        <v>164.593</v>
      </c>
      <c r="G23" s="341">
        <v>332.605</v>
      </c>
      <c r="H23" s="341">
        <f t="shared" si="2"/>
        <v>497.198</v>
      </c>
      <c r="I23" s="376">
        <f t="shared" si="8"/>
        <v>-0.2906990776310443</v>
      </c>
      <c r="J23" s="343">
        <v>1119.4940000000001</v>
      </c>
      <c r="K23" s="341">
        <v>2536.8990000000003</v>
      </c>
      <c r="L23" s="341">
        <f t="shared" si="3"/>
        <v>3656.3930000000005</v>
      </c>
      <c r="M23" s="342">
        <f t="shared" si="4"/>
        <v>0.010118345546163445</v>
      </c>
      <c r="N23" s="343">
        <v>1735.2060000000004</v>
      </c>
      <c r="O23" s="341">
        <v>3039.098</v>
      </c>
      <c r="P23" s="341">
        <f t="shared" si="5"/>
        <v>4774.304</v>
      </c>
      <c r="Q23" s="379">
        <f t="shared" si="7"/>
        <v>-0.23415161665449025</v>
      </c>
    </row>
    <row r="24" spans="1:17" ht="18.75" customHeight="1">
      <c r="A24" s="378" t="s">
        <v>74</v>
      </c>
      <c r="B24" s="343">
        <v>49.551</v>
      </c>
      <c r="C24" s="341">
        <v>280.674</v>
      </c>
      <c r="D24" s="341">
        <f t="shared" si="0"/>
        <v>330.22499999999997</v>
      </c>
      <c r="E24" s="342">
        <f t="shared" si="1"/>
        <v>0.0076305321849366005</v>
      </c>
      <c r="F24" s="343">
        <v>15.841</v>
      </c>
      <c r="G24" s="341">
        <v>239.358</v>
      </c>
      <c r="H24" s="341">
        <f t="shared" si="2"/>
        <v>255.199</v>
      </c>
      <c r="I24" s="376">
        <f t="shared" si="8"/>
        <v>0.2939901802123046</v>
      </c>
      <c r="J24" s="343">
        <v>206.752</v>
      </c>
      <c r="K24" s="341">
        <v>2312.195</v>
      </c>
      <c r="L24" s="341">
        <f t="shared" si="3"/>
        <v>2518.947</v>
      </c>
      <c r="M24" s="342">
        <f t="shared" si="4"/>
        <v>0.006970688369240334</v>
      </c>
      <c r="N24" s="343">
        <v>252.44600000000003</v>
      </c>
      <c r="O24" s="341">
        <v>2302.7340000000004</v>
      </c>
      <c r="P24" s="341">
        <f t="shared" si="5"/>
        <v>2555.1800000000003</v>
      </c>
      <c r="Q24" s="379">
        <f t="shared" si="7"/>
        <v>-0.014180214309755135</v>
      </c>
    </row>
    <row r="25" spans="1:17" ht="18.75" customHeight="1">
      <c r="A25" s="378" t="s">
        <v>69</v>
      </c>
      <c r="B25" s="343">
        <v>235.02</v>
      </c>
      <c r="C25" s="341">
        <v>83.97300000000001</v>
      </c>
      <c r="D25" s="341">
        <f t="shared" si="0"/>
        <v>318.99300000000005</v>
      </c>
      <c r="E25" s="342">
        <f t="shared" si="1"/>
        <v>0.0073709935748943346</v>
      </c>
      <c r="F25" s="343">
        <v>241.89800000000002</v>
      </c>
      <c r="G25" s="341">
        <v>177.075</v>
      </c>
      <c r="H25" s="341">
        <f t="shared" si="2"/>
        <v>418.973</v>
      </c>
      <c r="I25" s="376">
        <f t="shared" si="8"/>
        <v>-0.23863112897489802</v>
      </c>
      <c r="J25" s="343">
        <v>1948.8229999999999</v>
      </c>
      <c r="K25" s="341">
        <v>890.201</v>
      </c>
      <c r="L25" s="341">
        <f t="shared" si="3"/>
        <v>2839.024</v>
      </c>
      <c r="M25" s="342">
        <f t="shared" si="4"/>
        <v>0.00785643825645961</v>
      </c>
      <c r="N25" s="343">
        <v>2855.441999999999</v>
      </c>
      <c r="O25" s="341">
        <v>1316.621</v>
      </c>
      <c r="P25" s="341">
        <f t="shared" si="5"/>
        <v>4172.062999999999</v>
      </c>
      <c r="Q25" s="379">
        <f t="shared" si="7"/>
        <v>-0.3195155490221503</v>
      </c>
    </row>
    <row r="26" spans="1:17" ht="18.75" customHeight="1">
      <c r="A26" s="378" t="s">
        <v>79</v>
      </c>
      <c r="B26" s="343">
        <v>144.618</v>
      </c>
      <c r="C26" s="341">
        <v>82.009</v>
      </c>
      <c r="D26" s="341">
        <f t="shared" si="0"/>
        <v>226.627</v>
      </c>
      <c r="E26" s="342">
        <f t="shared" si="1"/>
        <v>0.005236685948900377</v>
      </c>
      <c r="F26" s="343">
        <v>84.42699999999999</v>
      </c>
      <c r="G26" s="341">
        <v>96.988</v>
      </c>
      <c r="H26" s="341"/>
      <c r="I26" s="376"/>
      <c r="J26" s="343">
        <v>990.158</v>
      </c>
      <c r="K26" s="341">
        <v>1124.901</v>
      </c>
      <c r="L26" s="341">
        <f t="shared" si="3"/>
        <v>2115.059</v>
      </c>
      <c r="M26" s="342">
        <f t="shared" si="4"/>
        <v>0.005853008090903497</v>
      </c>
      <c r="N26" s="343">
        <v>961.7629999999999</v>
      </c>
      <c r="O26" s="341">
        <v>1078.22</v>
      </c>
      <c r="P26" s="341">
        <f t="shared" si="5"/>
        <v>2039.983</v>
      </c>
      <c r="Q26" s="379">
        <f t="shared" si="7"/>
        <v>0.03680226746987603</v>
      </c>
    </row>
    <row r="27" spans="1:17" ht="18.75" customHeight="1">
      <c r="A27" s="378" t="s">
        <v>68</v>
      </c>
      <c r="B27" s="343">
        <v>131.098</v>
      </c>
      <c r="C27" s="341">
        <v>79.89699999999999</v>
      </c>
      <c r="D27" s="341">
        <f t="shared" si="0"/>
        <v>210.995</v>
      </c>
      <c r="E27" s="342">
        <f t="shared" si="1"/>
        <v>0.0048754762309355685</v>
      </c>
      <c r="F27" s="343">
        <v>127.885</v>
      </c>
      <c r="G27" s="341">
        <v>70.09899999999998</v>
      </c>
      <c r="H27" s="341">
        <f aca="true" t="shared" si="9" ref="H27:H39">G27+F27</f>
        <v>197.98399999999998</v>
      </c>
      <c r="I27" s="376">
        <f aca="true" t="shared" si="10" ref="I27:I39">(D27/H27-1)</f>
        <v>0.06571743171165356</v>
      </c>
      <c r="J27" s="343">
        <v>1208.6329999999998</v>
      </c>
      <c r="K27" s="341">
        <v>540.8769999999998</v>
      </c>
      <c r="L27" s="341">
        <f t="shared" si="3"/>
        <v>1749.5099999999998</v>
      </c>
      <c r="M27" s="342">
        <f t="shared" si="4"/>
        <v>0.004841423423704291</v>
      </c>
      <c r="N27" s="343">
        <v>1342.675</v>
      </c>
      <c r="O27" s="341">
        <v>454.256</v>
      </c>
      <c r="P27" s="341">
        <f t="shared" si="5"/>
        <v>1796.931</v>
      </c>
      <c r="Q27" s="379">
        <f t="shared" si="7"/>
        <v>-0.026389994941375172</v>
      </c>
    </row>
    <row r="28" spans="1:17" ht="18.75" customHeight="1">
      <c r="A28" s="378" t="s">
        <v>81</v>
      </c>
      <c r="B28" s="343">
        <v>81.986</v>
      </c>
      <c r="C28" s="341">
        <v>55.552</v>
      </c>
      <c r="D28" s="341">
        <f t="shared" si="0"/>
        <v>137.538</v>
      </c>
      <c r="E28" s="342">
        <f t="shared" si="1"/>
        <v>0.003178100191238732</v>
      </c>
      <c r="F28" s="343">
        <v>54.115</v>
      </c>
      <c r="G28" s="341">
        <v>21.885</v>
      </c>
      <c r="H28" s="341">
        <f t="shared" si="9"/>
        <v>76</v>
      </c>
      <c r="I28" s="376">
        <f t="shared" si="10"/>
        <v>0.8097105263157895</v>
      </c>
      <c r="J28" s="343">
        <v>599.599</v>
      </c>
      <c r="K28" s="341">
        <v>392.523</v>
      </c>
      <c r="L28" s="341">
        <f t="shared" si="3"/>
        <v>992.1220000000001</v>
      </c>
      <c r="M28" s="342">
        <f t="shared" si="4"/>
        <v>0.002745501706176215</v>
      </c>
      <c r="N28" s="343">
        <v>230.96</v>
      </c>
      <c r="O28" s="341">
        <v>285.327</v>
      </c>
      <c r="P28" s="341">
        <f t="shared" si="5"/>
        <v>516.287</v>
      </c>
      <c r="Q28" s="379">
        <f t="shared" si="7"/>
        <v>0.9216482305384408</v>
      </c>
    </row>
    <row r="29" spans="1:17" ht="18.75" customHeight="1">
      <c r="A29" s="378" t="s">
        <v>73</v>
      </c>
      <c r="B29" s="343">
        <v>70.614</v>
      </c>
      <c r="C29" s="341">
        <v>43.388999999999996</v>
      </c>
      <c r="D29" s="341">
        <f t="shared" si="0"/>
        <v>114.003</v>
      </c>
      <c r="E29" s="342">
        <f t="shared" si="1"/>
        <v>0.0026342752992030505</v>
      </c>
      <c r="F29" s="343">
        <v>69.746</v>
      </c>
      <c r="G29" s="341">
        <v>44.722</v>
      </c>
      <c r="H29" s="341">
        <f t="shared" si="9"/>
        <v>114.46799999999999</v>
      </c>
      <c r="I29" s="376">
        <f t="shared" si="10"/>
        <v>-0.004062270678268032</v>
      </c>
      <c r="J29" s="343">
        <v>706.7790000000001</v>
      </c>
      <c r="K29" s="341">
        <v>350.7359999999998</v>
      </c>
      <c r="L29" s="341">
        <f t="shared" si="3"/>
        <v>1057.5149999999999</v>
      </c>
      <c r="M29" s="342">
        <f t="shared" si="4"/>
        <v>0.002926463919565275</v>
      </c>
      <c r="N29" s="343">
        <v>836.3919999999999</v>
      </c>
      <c r="O29" s="341">
        <v>426.18</v>
      </c>
      <c r="P29" s="341">
        <f t="shared" si="5"/>
        <v>1262.572</v>
      </c>
      <c r="Q29" s="379">
        <f t="shared" si="7"/>
        <v>-0.1624121238234335</v>
      </c>
    </row>
    <row r="30" spans="1:17" ht="18.75" customHeight="1">
      <c r="A30" s="378" t="s">
        <v>86</v>
      </c>
      <c r="B30" s="343">
        <v>112.13900000000001</v>
      </c>
      <c r="C30" s="341">
        <v>0.385</v>
      </c>
      <c r="D30" s="341">
        <f t="shared" si="0"/>
        <v>112.52400000000002</v>
      </c>
      <c r="E30" s="342">
        <f t="shared" si="1"/>
        <v>0.0026000999426990874</v>
      </c>
      <c r="F30" s="343">
        <v>172.662</v>
      </c>
      <c r="G30" s="341">
        <v>0.108</v>
      </c>
      <c r="H30" s="341">
        <f t="shared" si="9"/>
        <v>172.77</v>
      </c>
      <c r="I30" s="376">
        <f t="shared" si="10"/>
        <v>-0.34870637263413784</v>
      </c>
      <c r="J30" s="343">
        <v>843.8019999999999</v>
      </c>
      <c r="K30" s="341">
        <v>1.489</v>
      </c>
      <c r="L30" s="341">
        <f t="shared" si="3"/>
        <v>845.2909999999999</v>
      </c>
      <c r="M30" s="342">
        <f t="shared" si="4"/>
        <v>0.002339175910538622</v>
      </c>
      <c r="N30" s="343">
        <v>1850.0439999999999</v>
      </c>
      <c r="O30" s="341">
        <v>4.656999999999999</v>
      </c>
      <c r="P30" s="341">
        <f t="shared" si="5"/>
        <v>1854.7009999999998</v>
      </c>
      <c r="Q30" s="379">
        <f t="shared" si="7"/>
        <v>-0.5442440587458571</v>
      </c>
    </row>
    <row r="31" spans="1:17" ht="18.75" customHeight="1">
      <c r="A31" s="378" t="s">
        <v>70</v>
      </c>
      <c r="B31" s="343">
        <v>52.978</v>
      </c>
      <c r="C31" s="341">
        <v>46.421</v>
      </c>
      <c r="D31" s="341">
        <f t="shared" si="0"/>
        <v>99.399</v>
      </c>
      <c r="E31" s="342">
        <f t="shared" si="1"/>
        <v>0.0022968196491801444</v>
      </c>
      <c r="F31" s="343">
        <v>35.881</v>
      </c>
      <c r="G31" s="341">
        <v>23.025</v>
      </c>
      <c r="H31" s="341">
        <f t="shared" si="9"/>
        <v>58.906</v>
      </c>
      <c r="I31" s="376">
        <f t="shared" si="10"/>
        <v>0.6874172410280788</v>
      </c>
      <c r="J31" s="343">
        <v>410.65099999999995</v>
      </c>
      <c r="K31" s="341">
        <v>447.50399999999996</v>
      </c>
      <c r="L31" s="341">
        <f t="shared" si="3"/>
        <v>858.155</v>
      </c>
      <c r="M31" s="342">
        <f t="shared" si="4"/>
        <v>0.002374774490096631</v>
      </c>
      <c r="N31" s="343">
        <v>208.585</v>
      </c>
      <c r="O31" s="341">
        <v>326.08299999999997</v>
      </c>
      <c r="P31" s="341">
        <f t="shared" si="5"/>
        <v>534.668</v>
      </c>
      <c r="Q31" s="379">
        <f t="shared" si="7"/>
        <v>0.6050240523090964</v>
      </c>
    </row>
    <row r="32" spans="1:17" ht="18.75" customHeight="1">
      <c r="A32" s="378" t="s">
        <v>50</v>
      </c>
      <c r="B32" s="343">
        <v>67.96400000000001</v>
      </c>
      <c r="C32" s="341">
        <v>24.399</v>
      </c>
      <c r="D32" s="341">
        <f t="shared" si="0"/>
        <v>92.36300000000001</v>
      </c>
      <c r="E32" s="342">
        <f t="shared" si="1"/>
        <v>0.002134238304784009</v>
      </c>
      <c r="F32" s="343">
        <v>165.363</v>
      </c>
      <c r="G32" s="341">
        <v>61.851</v>
      </c>
      <c r="H32" s="341">
        <f t="shared" si="9"/>
        <v>227.214</v>
      </c>
      <c r="I32" s="376">
        <f t="shared" si="10"/>
        <v>-0.5934977598211377</v>
      </c>
      <c r="J32" s="343">
        <v>1548.4869999999999</v>
      </c>
      <c r="K32" s="341">
        <v>510.735</v>
      </c>
      <c r="L32" s="341">
        <f t="shared" si="3"/>
        <v>2059.2219999999998</v>
      </c>
      <c r="M32" s="342">
        <f t="shared" si="4"/>
        <v>0.005698490220351526</v>
      </c>
      <c r="N32" s="343">
        <v>1341.9429999999995</v>
      </c>
      <c r="O32" s="341">
        <v>618.634</v>
      </c>
      <c r="P32" s="341">
        <f t="shared" si="5"/>
        <v>1960.5769999999995</v>
      </c>
      <c r="Q32" s="379">
        <f t="shared" si="7"/>
        <v>0.05031426972773834</v>
      </c>
    </row>
    <row r="33" spans="1:17" ht="18.75" customHeight="1">
      <c r="A33" s="378" t="s">
        <v>72</v>
      </c>
      <c r="B33" s="343">
        <v>42.767</v>
      </c>
      <c r="C33" s="341">
        <v>47.425</v>
      </c>
      <c r="D33" s="341">
        <f t="shared" si="0"/>
        <v>90.19200000000001</v>
      </c>
      <c r="E33" s="342">
        <f t="shared" si="1"/>
        <v>0.002084072855852228</v>
      </c>
      <c r="F33" s="343">
        <v>51.218999999999994</v>
      </c>
      <c r="G33" s="341">
        <v>6.414</v>
      </c>
      <c r="H33" s="341">
        <f t="shared" si="9"/>
        <v>57.632999999999996</v>
      </c>
      <c r="I33" s="376">
        <f t="shared" si="10"/>
        <v>0.564936754984124</v>
      </c>
      <c r="J33" s="343">
        <v>416.46</v>
      </c>
      <c r="K33" s="341">
        <v>197.19799999999998</v>
      </c>
      <c r="L33" s="341">
        <f t="shared" si="3"/>
        <v>613.6579999999999</v>
      </c>
      <c r="M33" s="342">
        <f t="shared" si="4"/>
        <v>0.0016981773269907163</v>
      </c>
      <c r="N33" s="343">
        <v>430.69599999999997</v>
      </c>
      <c r="O33" s="341">
        <v>24.516</v>
      </c>
      <c r="P33" s="341">
        <f t="shared" si="5"/>
        <v>455.212</v>
      </c>
      <c r="Q33" s="379">
        <f t="shared" si="7"/>
        <v>0.3480707889950174</v>
      </c>
    </row>
    <row r="34" spans="1:17" ht="18.75" customHeight="1">
      <c r="A34" s="378" t="s">
        <v>76</v>
      </c>
      <c r="B34" s="343">
        <v>81.116</v>
      </c>
      <c r="C34" s="341">
        <v>7.221</v>
      </c>
      <c r="D34" s="341">
        <f t="shared" si="0"/>
        <v>88.337</v>
      </c>
      <c r="E34" s="342">
        <f t="shared" si="1"/>
        <v>0.002041209241034884</v>
      </c>
      <c r="F34" s="343">
        <v>100.806</v>
      </c>
      <c r="G34" s="341">
        <v>11.577</v>
      </c>
      <c r="H34" s="341">
        <f t="shared" si="9"/>
        <v>112.383</v>
      </c>
      <c r="I34" s="376">
        <f t="shared" si="10"/>
        <v>-0.21396474555760203</v>
      </c>
      <c r="J34" s="343">
        <v>558.213</v>
      </c>
      <c r="K34" s="341">
        <v>151.457</v>
      </c>
      <c r="L34" s="341">
        <f t="shared" si="3"/>
        <v>709.67</v>
      </c>
      <c r="M34" s="342">
        <f t="shared" si="4"/>
        <v>0.001963871576098579</v>
      </c>
      <c r="N34" s="343">
        <v>763.2860000000001</v>
      </c>
      <c r="O34" s="341">
        <v>208.97600000000003</v>
      </c>
      <c r="P34" s="341">
        <f t="shared" si="5"/>
        <v>972.2620000000001</v>
      </c>
      <c r="Q34" s="379">
        <f t="shared" si="7"/>
        <v>-0.2700835782947396</v>
      </c>
    </row>
    <row r="35" spans="1:17" ht="18.75" customHeight="1">
      <c r="A35" s="378" t="s">
        <v>80</v>
      </c>
      <c r="B35" s="343">
        <v>35.191</v>
      </c>
      <c r="C35" s="341">
        <v>13.587</v>
      </c>
      <c r="D35" s="341">
        <f t="shared" si="0"/>
        <v>48.778000000000006</v>
      </c>
      <c r="E35" s="342">
        <f t="shared" si="1"/>
        <v>0.0011271166596012949</v>
      </c>
      <c r="F35" s="343">
        <v>52.351</v>
      </c>
      <c r="G35" s="341">
        <v>16.141000000000002</v>
      </c>
      <c r="H35" s="341">
        <f t="shared" si="9"/>
        <v>68.492</v>
      </c>
      <c r="I35" s="376">
        <f t="shared" si="10"/>
        <v>-0.2878292355311569</v>
      </c>
      <c r="J35" s="343">
        <v>394.15199999999993</v>
      </c>
      <c r="K35" s="341">
        <v>90.42</v>
      </c>
      <c r="L35" s="341">
        <f t="shared" si="3"/>
        <v>484.57199999999995</v>
      </c>
      <c r="M35" s="342">
        <f t="shared" si="4"/>
        <v>0.0013409573144887632</v>
      </c>
      <c r="N35" s="343">
        <v>554.897</v>
      </c>
      <c r="O35" s="341">
        <v>81.43299999999999</v>
      </c>
      <c r="P35" s="341">
        <f t="shared" si="5"/>
        <v>636.33</v>
      </c>
      <c r="Q35" s="379">
        <f t="shared" si="7"/>
        <v>-0.2384894630144737</v>
      </c>
    </row>
    <row r="36" spans="1:17" ht="18.75" customHeight="1">
      <c r="A36" s="378" t="s">
        <v>77</v>
      </c>
      <c r="B36" s="343">
        <v>32.291</v>
      </c>
      <c r="C36" s="341">
        <v>7.114</v>
      </c>
      <c r="D36" s="341">
        <f t="shared" si="0"/>
        <v>39.404999999999994</v>
      </c>
      <c r="E36" s="342">
        <f t="shared" si="1"/>
        <v>0.0009105340926563001</v>
      </c>
      <c r="F36" s="343">
        <v>62.328</v>
      </c>
      <c r="G36" s="341">
        <v>7.626</v>
      </c>
      <c r="H36" s="341">
        <f t="shared" si="9"/>
        <v>69.95400000000001</v>
      </c>
      <c r="I36" s="376">
        <f t="shared" si="10"/>
        <v>-0.43670126082854466</v>
      </c>
      <c r="J36" s="343">
        <v>340.344</v>
      </c>
      <c r="K36" s="341">
        <v>45.88399999999999</v>
      </c>
      <c r="L36" s="341">
        <f t="shared" si="3"/>
        <v>386.228</v>
      </c>
      <c r="M36" s="342">
        <f t="shared" si="4"/>
        <v>0.0010688097159150057</v>
      </c>
      <c r="N36" s="343">
        <v>434.73199999999997</v>
      </c>
      <c r="O36" s="341">
        <v>37.614</v>
      </c>
      <c r="P36" s="341">
        <f t="shared" si="5"/>
        <v>472.34599999999995</v>
      </c>
      <c r="Q36" s="379">
        <f t="shared" si="7"/>
        <v>-0.1823197401904535</v>
      </c>
    </row>
    <row r="37" spans="1:17" ht="18.75" customHeight="1">
      <c r="A37" s="378" t="s">
        <v>85</v>
      </c>
      <c r="B37" s="343">
        <v>11.378</v>
      </c>
      <c r="C37" s="341">
        <v>27.347</v>
      </c>
      <c r="D37" s="341">
        <f t="shared" si="0"/>
        <v>38.725</v>
      </c>
      <c r="E37" s="342">
        <f t="shared" si="1"/>
        <v>0.0008948212850682713</v>
      </c>
      <c r="F37" s="343">
        <v>19.272</v>
      </c>
      <c r="G37" s="341">
        <v>44.782</v>
      </c>
      <c r="H37" s="341">
        <f t="shared" si="9"/>
        <v>64.054</v>
      </c>
      <c r="I37" s="376">
        <f t="shared" si="10"/>
        <v>-0.3954319792674931</v>
      </c>
      <c r="J37" s="343">
        <v>39.059</v>
      </c>
      <c r="K37" s="341">
        <v>210.52300000000002</v>
      </c>
      <c r="L37" s="341">
        <f t="shared" si="3"/>
        <v>249.58200000000002</v>
      </c>
      <c r="M37" s="342">
        <f t="shared" si="4"/>
        <v>0.0006906688963966853</v>
      </c>
      <c r="N37" s="343">
        <v>26.342</v>
      </c>
      <c r="O37" s="341">
        <v>293.43899999999996</v>
      </c>
      <c r="P37" s="341">
        <f t="shared" si="5"/>
        <v>319.78099999999995</v>
      </c>
      <c r="Q37" s="379">
        <f t="shared" si="7"/>
        <v>-0.21952211044433512</v>
      </c>
    </row>
    <row r="38" spans="1:17" ht="18.75" customHeight="1">
      <c r="A38" s="378" t="s">
        <v>84</v>
      </c>
      <c r="B38" s="343">
        <v>17.399</v>
      </c>
      <c r="C38" s="341">
        <v>10.841</v>
      </c>
      <c r="D38" s="341">
        <f t="shared" si="0"/>
        <v>28.240000000000002</v>
      </c>
      <c r="E38" s="342">
        <f t="shared" si="1"/>
        <v>0.000652543656302853</v>
      </c>
      <c r="F38" s="343">
        <v>37.521</v>
      </c>
      <c r="G38" s="341">
        <v>17.321</v>
      </c>
      <c r="H38" s="341">
        <f t="shared" si="9"/>
        <v>54.842</v>
      </c>
      <c r="I38" s="376">
        <f t="shared" si="10"/>
        <v>-0.4850661901462382</v>
      </c>
      <c r="J38" s="343">
        <v>161.96900000000002</v>
      </c>
      <c r="K38" s="341">
        <v>143.05</v>
      </c>
      <c r="L38" s="341">
        <f t="shared" si="3"/>
        <v>305.019</v>
      </c>
      <c r="M38" s="342">
        <f t="shared" si="4"/>
        <v>0.0008440798459424979</v>
      </c>
      <c r="N38" s="343">
        <v>267.05</v>
      </c>
      <c r="O38" s="341">
        <v>159.112</v>
      </c>
      <c r="P38" s="341">
        <f t="shared" si="5"/>
        <v>426.16200000000003</v>
      </c>
      <c r="Q38" s="379">
        <f t="shared" si="7"/>
        <v>-0.2842651386092613</v>
      </c>
    </row>
    <row r="39" spans="1:17" ht="18.75" customHeight="1" thickBot="1">
      <c r="A39" s="380" t="s">
        <v>63</v>
      </c>
      <c r="B39" s="381">
        <v>14.596</v>
      </c>
      <c r="C39" s="382">
        <v>13.481</v>
      </c>
      <c r="D39" s="382">
        <f t="shared" si="0"/>
        <v>28.076999999999998</v>
      </c>
      <c r="E39" s="383">
        <f t="shared" si="1"/>
        <v>0.0006487772038957224</v>
      </c>
      <c r="F39" s="381">
        <v>34.367999999999995</v>
      </c>
      <c r="G39" s="382">
        <v>25.111</v>
      </c>
      <c r="H39" s="382">
        <f t="shared" si="9"/>
        <v>59.479</v>
      </c>
      <c r="I39" s="384">
        <f t="shared" si="10"/>
        <v>-0.5279510415440745</v>
      </c>
      <c r="J39" s="381">
        <v>277.04200000000003</v>
      </c>
      <c r="K39" s="382">
        <v>151.822</v>
      </c>
      <c r="L39" s="382">
        <f t="shared" si="3"/>
        <v>428.86400000000003</v>
      </c>
      <c r="M39" s="383">
        <f t="shared" si="4"/>
        <v>0.0011867964259612792</v>
      </c>
      <c r="N39" s="381">
        <v>4434.816999999999</v>
      </c>
      <c r="O39" s="382">
        <v>3199.7490000000003</v>
      </c>
      <c r="P39" s="382">
        <f t="shared" si="5"/>
        <v>7634.565999999999</v>
      </c>
      <c r="Q39" s="385">
        <f t="shared" si="7"/>
        <v>-0.9438260144715496</v>
      </c>
    </row>
    <row r="40" spans="1:17" ht="15" thickTop="1">
      <c r="A40" s="350" t="s">
        <v>102</v>
      </c>
      <c r="B40" s="351"/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</row>
    <row r="41" ht="14.25">
      <c r="A41" s="350" t="s">
        <v>65</v>
      </c>
    </row>
  </sheetData>
  <sheetProtection/>
  <mergeCells count="13">
    <mergeCell ref="J5:L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N5:P5"/>
    <mergeCell ref="Q5:Q6"/>
    <mergeCell ref="F5:H5"/>
  </mergeCells>
  <conditionalFormatting sqref="Q40:Q65536 I40:I65536 Q3:Q6 I3:I6">
    <cfRule type="cellIs" priority="1" dxfId="0" operator="lessThan" stopIfTrue="1">
      <formula>0</formula>
    </cfRule>
  </conditionalFormatting>
  <conditionalFormatting sqref="I7:I39 Q7:Q39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35" right="0.1968503937007874" top="0.25" bottom="0.2362204724409449" header="0.18" footer="0.1968503937007874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I48"/>
  <sheetViews>
    <sheetView showGridLines="0" zoomScale="88" zoomScaleNormal="88" workbookViewId="0" topLeftCell="A1">
      <selection activeCell="A3" sqref="A3:I3"/>
    </sheetView>
  </sheetViews>
  <sheetFormatPr defaultColWidth="9.140625" defaultRowHeight="12.75"/>
  <cols>
    <col min="1" max="1" width="15.8515625" style="386" customWidth="1"/>
    <col min="2" max="2" width="10.57421875" style="386" customWidth="1"/>
    <col min="3" max="3" width="9.421875" style="386" customWidth="1"/>
    <col min="4" max="4" width="10.8515625" style="386" customWidth="1"/>
    <col min="5" max="5" width="9.00390625" style="386" customWidth="1"/>
    <col min="6" max="6" width="11.140625" style="386" customWidth="1"/>
    <col min="7" max="7" width="9.7109375" style="386" customWidth="1"/>
    <col min="8" max="8" width="11.57421875" style="386" customWidth="1"/>
    <col min="9" max="9" width="8.421875" style="386" customWidth="1"/>
    <col min="10" max="16384" width="9.140625" style="386" customWidth="1"/>
  </cols>
  <sheetData>
    <row r="1" spans="8:9" ht="18.75" thickBot="1">
      <c r="H1" s="234" t="s">
        <v>0</v>
      </c>
      <c r="I1" s="235"/>
    </row>
    <row r="2" ht="3.75" customHeight="1" thickBot="1"/>
    <row r="3" spans="1:9" ht="24" customHeight="1" thickBot="1">
      <c r="A3" s="387" t="s">
        <v>103</v>
      </c>
      <c r="B3" s="388"/>
      <c r="C3" s="388"/>
      <c r="D3" s="388"/>
      <c r="E3" s="388"/>
      <c r="F3" s="388"/>
      <c r="G3" s="388"/>
      <c r="H3" s="388"/>
      <c r="I3" s="389"/>
    </row>
    <row r="4" spans="1:9" s="394" customFormat="1" ht="20.25" customHeight="1" thickBot="1">
      <c r="A4" s="390" t="s">
        <v>104</v>
      </c>
      <c r="B4" s="391" t="s">
        <v>39</v>
      </c>
      <c r="C4" s="392"/>
      <c r="D4" s="392"/>
      <c r="E4" s="393"/>
      <c r="F4" s="392" t="s">
        <v>40</v>
      </c>
      <c r="G4" s="392"/>
      <c r="H4" s="392"/>
      <c r="I4" s="393"/>
    </row>
    <row r="5" spans="1:9" s="400" customFormat="1" ht="26.25" thickBot="1">
      <c r="A5" s="395"/>
      <c r="B5" s="396" t="s">
        <v>41</v>
      </c>
      <c r="C5" s="397" t="s">
        <v>42</v>
      </c>
      <c r="D5" s="396" t="s">
        <v>105</v>
      </c>
      <c r="E5" s="398" t="s">
        <v>44</v>
      </c>
      <c r="F5" s="399" t="s">
        <v>45</v>
      </c>
      <c r="G5" s="398" t="s">
        <v>42</v>
      </c>
      <c r="H5" s="399" t="s">
        <v>46</v>
      </c>
      <c r="I5" s="398" t="s">
        <v>44</v>
      </c>
    </row>
    <row r="6" spans="1:9" s="405" customFormat="1" ht="18" customHeight="1" thickBot="1">
      <c r="A6" s="401" t="s">
        <v>106</v>
      </c>
      <c r="B6" s="402">
        <f>SUM(B7:B46)</f>
        <v>998863</v>
      </c>
      <c r="C6" s="403">
        <f>SUM(C7:C46)</f>
        <v>1</v>
      </c>
      <c r="D6" s="404">
        <f>SUM(D7:D46)</f>
        <v>790262</v>
      </c>
      <c r="E6" s="403">
        <f aca="true" t="shared" si="0" ref="E6:E46">(B6/D6-1)</f>
        <v>0.26396435612493074</v>
      </c>
      <c r="F6" s="402">
        <f>SUM(F7:F46)</f>
        <v>8169496</v>
      </c>
      <c r="G6" s="403">
        <f>SUM(G7:G46)</f>
        <v>1.0000000000000002</v>
      </c>
      <c r="H6" s="404">
        <f>SUM(H7:H46)</f>
        <v>7452680</v>
      </c>
      <c r="I6" s="403">
        <f aca="true" t="shared" si="1" ref="I6:I46">(F6/H6-1)</f>
        <v>0.09618231293977475</v>
      </c>
    </row>
    <row r="7" spans="1:9" s="411" customFormat="1" ht="18" customHeight="1" thickTop="1">
      <c r="A7" s="406" t="s">
        <v>107</v>
      </c>
      <c r="B7" s="407">
        <v>129034</v>
      </c>
      <c r="C7" s="408">
        <f aca="true" t="shared" si="2" ref="C7:C46">B7/$B$6</f>
        <v>0.12918087865903533</v>
      </c>
      <c r="D7" s="407">
        <v>91910</v>
      </c>
      <c r="E7" s="409">
        <f t="shared" si="0"/>
        <v>0.4039168752040039</v>
      </c>
      <c r="F7" s="407">
        <v>999029</v>
      </c>
      <c r="G7" s="409">
        <f aca="true" t="shared" si="3" ref="G7:G46">(F7/$F$6)</f>
        <v>0.12228771517851285</v>
      </c>
      <c r="H7" s="410">
        <v>887946</v>
      </c>
      <c r="I7" s="409">
        <f t="shared" si="1"/>
        <v>0.12510107596633135</v>
      </c>
    </row>
    <row r="8" spans="1:9" s="411" customFormat="1" ht="18" customHeight="1">
      <c r="A8" s="406" t="s">
        <v>108</v>
      </c>
      <c r="B8" s="407">
        <v>117981</v>
      </c>
      <c r="C8" s="408">
        <f t="shared" si="2"/>
        <v>0.1181152970927945</v>
      </c>
      <c r="D8" s="407">
        <v>92633</v>
      </c>
      <c r="E8" s="409">
        <f t="shared" si="0"/>
        <v>0.2736389839474054</v>
      </c>
      <c r="F8" s="407">
        <v>998699</v>
      </c>
      <c r="G8" s="409">
        <f t="shared" si="3"/>
        <v>0.12224732100976608</v>
      </c>
      <c r="H8" s="410">
        <v>877024</v>
      </c>
      <c r="I8" s="409">
        <f t="shared" si="1"/>
        <v>0.13873622614660497</v>
      </c>
    </row>
    <row r="9" spans="1:9" s="411" customFormat="1" ht="18" customHeight="1">
      <c r="A9" s="406" t="s">
        <v>109</v>
      </c>
      <c r="B9" s="407">
        <v>85904</v>
      </c>
      <c r="C9" s="408">
        <f t="shared" si="2"/>
        <v>0.08600178402844033</v>
      </c>
      <c r="D9" s="407">
        <v>59029</v>
      </c>
      <c r="E9" s="409">
        <f t="shared" si="0"/>
        <v>0.4552846905758188</v>
      </c>
      <c r="F9" s="407">
        <v>662670</v>
      </c>
      <c r="G9" s="409">
        <f t="shared" si="3"/>
        <v>0.08111516304065759</v>
      </c>
      <c r="H9" s="410">
        <v>571206</v>
      </c>
      <c r="I9" s="409">
        <f t="shared" si="1"/>
        <v>0.1601243684415079</v>
      </c>
    </row>
    <row r="10" spans="1:9" s="411" customFormat="1" ht="18" customHeight="1">
      <c r="A10" s="406" t="s">
        <v>110</v>
      </c>
      <c r="B10" s="407">
        <v>74157</v>
      </c>
      <c r="C10" s="408">
        <f t="shared" si="2"/>
        <v>0.07424141248599658</v>
      </c>
      <c r="D10" s="407">
        <v>50785</v>
      </c>
      <c r="E10" s="409">
        <f t="shared" si="0"/>
        <v>0.4602146303042236</v>
      </c>
      <c r="F10" s="407">
        <v>553228</v>
      </c>
      <c r="G10" s="409">
        <f t="shared" si="3"/>
        <v>0.06771874299222376</v>
      </c>
      <c r="H10" s="410">
        <v>488100</v>
      </c>
      <c r="I10" s="409">
        <f t="shared" si="1"/>
        <v>0.13343167383732846</v>
      </c>
    </row>
    <row r="11" spans="1:9" s="411" customFormat="1" ht="18" customHeight="1">
      <c r="A11" s="406" t="s">
        <v>111</v>
      </c>
      <c r="B11" s="407">
        <v>52492</v>
      </c>
      <c r="C11" s="408">
        <f t="shared" si="2"/>
        <v>0.05255175134127503</v>
      </c>
      <c r="D11" s="407">
        <v>34499</v>
      </c>
      <c r="E11" s="409">
        <f t="shared" si="0"/>
        <v>0.5215513493144728</v>
      </c>
      <c r="F11" s="407">
        <v>354211</v>
      </c>
      <c r="G11" s="409">
        <f t="shared" si="3"/>
        <v>0.04335775426048314</v>
      </c>
      <c r="H11" s="410">
        <v>311010</v>
      </c>
      <c r="I11" s="409">
        <f t="shared" si="1"/>
        <v>0.13890550143082225</v>
      </c>
    </row>
    <row r="12" spans="1:9" s="411" customFormat="1" ht="18" customHeight="1">
      <c r="A12" s="406" t="s">
        <v>112</v>
      </c>
      <c r="B12" s="407">
        <v>41788</v>
      </c>
      <c r="C12" s="408">
        <f t="shared" si="2"/>
        <v>0.041835567039724166</v>
      </c>
      <c r="D12" s="407">
        <v>26994</v>
      </c>
      <c r="E12" s="409">
        <f t="shared" si="0"/>
        <v>0.5480477143068829</v>
      </c>
      <c r="F12" s="407">
        <v>312041</v>
      </c>
      <c r="G12" s="409">
        <f t="shared" si="3"/>
        <v>0.038195869120934756</v>
      </c>
      <c r="H12" s="410">
        <v>252777</v>
      </c>
      <c r="I12" s="409">
        <f t="shared" si="1"/>
        <v>0.2344517104008672</v>
      </c>
    </row>
    <row r="13" spans="1:9" s="411" customFormat="1" ht="18" customHeight="1">
      <c r="A13" s="406" t="s">
        <v>113</v>
      </c>
      <c r="B13" s="407">
        <v>30601</v>
      </c>
      <c r="C13" s="408">
        <f t="shared" si="2"/>
        <v>0.030635832942055116</v>
      </c>
      <c r="D13" s="407">
        <v>21404</v>
      </c>
      <c r="E13" s="409">
        <f t="shared" si="0"/>
        <v>0.42968603999252486</v>
      </c>
      <c r="F13" s="407">
        <v>223899</v>
      </c>
      <c r="G13" s="409">
        <f t="shared" si="3"/>
        <v>0.027406709055246493</v>
      </c>
      <c r="H13" s="410">
        <v>199328</v>
      </c>
      <c r="I13" s="409">
        <f t="shared" si="1"/>
        <v>0.12326918445978485</v>
      </c>
    </row>
    <row r="14" spans="1:9" s="411" customFormat="1" ht="18" customHeight="1">
      <c r="A14" s="406" t="s">
        <v>114</v>
      </c>
      <c r="B14" s="407">
        <v>29733</v>
      </c>
      <c r="C14" s="408">
        <f t="shared" si="2"/>
        <v>0.029766844902654317</v>
      </c>
      <c r="D14" s="407">
        <v>29062</v>
      </c>
      <c r="E14" s="409">
        <f t="shared" si="0"/>
        <v>0.023088569265707903</v>
      </c>
      <c r="F14" s="407">
        <v>253691</v>
      </c>
      <c r="G14" s="409">
        <f t="shared" si="3"/>
        <v>0.031053445647075413</v>
      </c>
      <c r="H14" s="410">
        <v>235246</v>
      </c>
      <c r="I14" s="409">
        <f t="shared" si="1"/>
        <v>0.07840728428963728</v>
      </c>
    </row>
    <row r="15" spans="1:9" s="411" customFormat="1" ht="18" customHeight="1">
      <c r="A15" s="406" t="s">
        <v>115</v>
      </c>
      <c r="B15" s="407">
        <v>27807</v>
      </c>
      <c r="C15" s="408">
        <f t="shared" si="2"/>
        <v>0.027838652547947016</v>
      </c>
      <c r="D15" s="407">
        <v>25490</v>
      </c>
      <c r="E15" s="409">
        <f t="shared" si="0"/>
        <v>0.09089839152608858</v>
      </c>
      <c r="F15" s="407">
        <v>262674</v>
      </c>
      <c r="G15" s="409">
        <f t="shared" si="3"/>
        <v>0.032153023882991065</v>
      </c>
      <c r="H15" s="410">
        <v>234500</v>
      </c>
      <c r="I15" s="409">
        <f t="shared" si="1"/>
        <v>0.12014498933901918</v>
      </c>
    </row>
    <row r="16" spans="1:9" s="411" customFormat="1" ht="18" customHeight="1">
      <c r="A16" s="406" t="s">
        <v>116</v>
      </c>
      <c r="B16" s="407">
        <v>24890</v>
      </c>
      <c r="C16" s="408">
        <f t="shared" si="2"/>
        <v>0.024918332143647328</v>
      </c>
      <c r="D16" s="407">
        <v>14987</v>
      </c>
      <c r="E16" s="409">
        <f t="shared" si="0"/>
        <v>0.6607726696470275</v>
      </c>
      <c r="F16" s="407">
        <v>171406</v>
      </c>
      <c r="G16" s="409">
        <f t="shared" si="3"/>
        <v>0.0209812208733562</v>
      </c>
      <c r="H16" s="410">
        <v>136485</v>
      </c>
      <c r="I16" s="409">
        <f t="shared" si="1"/>
        <v>0.25585961827307035</v>
      </c>
    </row>
    <row r="17" spans="1:9" s="411" customFormat="1" ht="18" customHeight="1">
      <c r="A17" s="406" t="s">
        <v>117</v>
      </c>
      <c r="B17" s="407">
        <v>15306</v>
      </c>
      <c r="C17" s="408">
        <f t="shared" si="2"/>
        <v>0.01532342273164588</v>
      </c>
      <c r="D17" s="407">
        <v>25414</v>
      </c>
      <c r="E17" s="409">
        <f t="shared" si="0"/>
        <v>-0.39773353269851264</v>
      </c>
      <c r="F17" s="407">
        <v>168185</v>
      </c>
      <c r="G17" s="409">
        <f t="shared" si="3"/>
        <v>0.02058694930507341</v>
      </c>
      <c r="H17" s="410">
        <v>230269</v>
      </c>
      <c r="I17" s="409">
        <f t="shared" si="1"/>
        <v>-0.26961510233683217</v>
      </c>
    </row>
    <row r="18" spans="1:9" s="411" customFormat="1" ht="18" customHeight="1">
      <c r="A18" s="406" t="s">
        <v>118</v>
      </c>
      <c r="B18" s="407">
        <v>14522</v>
      </c>
      <c r="C18" s="408">
        <f t="shared" si="2"/>
        <v>0.01453853030896129</v>
      </c>
      <c r="D18" s="407">
        <v>13195</v>
      </c>
      <c r="E18" s="409">
        <f t="shared" si="0"/>
        <v>0.10056839712012122</v>
      </c>
      <c r="F18" s="407">
        <v>128079</v>
      </c>
      <c r="G18" s="409">
        <f t="shared" si="3"/>
        <v>0.015677711330050227</v>
      </c>
      <c r="H18" s="410">
        <v>123402</v>
      </c>
      <c r="I18" s="409">
        <f t="shared" si="1"/>
        <v>0.037900520250887304</v>
      </c>
    </row>
    <row r="19" spans="1:9" s="411" customFormat="1" ht="18" customHeight="1">
      <c r="A19" s="406" t="s">
        <v>119</v>
      </c>
      <c r="B19" s="407">
        <v>13878</v>
      </c>
      <c r="C19" s="408">
        <f t="shared" si="2"/>
        <v>0.013893797247470373</v>
      </c>
      <c r="D19" s="407">
        <v>12863</v>
      </c>
      <c r="E19" s="409">
        <f t="shared" si="0"/>
        <v>0.07890849724014615</v>
      </c>
      <c r="F19" s="407">
        <v>128963</v>
      </c>
      <c r="G19" s="409">
        <f t="shared" si="3"/>
        <v>0.015785918739662765</v>
      </c>
      <c r="H19" s="410">
        <v>117749</v>
      </c>
      <c r="I19" s="409">
        <f t="shared" si="1"/>
        <v>0.09523647759216636</v>
      </c>
    </row>
    <row r="20" spans="1:9" s="411" customFormat="1" ht="18" customHeight="1">
      <c r="A20" s="406" t="s">
        <v>120</v>
      </c>
      <c r="B20" s="407">
        <v>12746</v>
      </c>
      <c r="C20" s="408">
        <f t="shared" si="2"/>
        <v>0.01276050869839007</v>
      </c>
      <c r="D20" s="407">
        <v>10721</v>
      </c>
      <c r="E20" s="409">
        <f t="shared" si="0"/>
        <v>0.18888163417591652</v>
      </c>
      <c r="F20" s="407">
        <v>103029</v>
      </c>
      <c r="G20" s="409">
        <f t="shared" si="3"/>
        <v>0.012611426702455084</v>
      </c>
      <c r="H20" s="410">
        <v>90575</v>
      </c>
      <c r="I20" s="409">
        <f t="shared" si="1"/>
        <v>0.1374993099641182</v>
      </c>
    </row>
    <row r="21" spans="1:9" s="411" customFormat="1" ht="18" customHeight="1">
      <c r="A21" s="406" t="s">
        <v>121</v>
      </c>
      <c r="B21" s="407">
        <v>12625</v>
      </c>
      <c r="C21" s="408">
        <f t="shared" si="2"/>
        <v>0.012639370964786963</v>
      </c>
      <c r="D21" s="407">
        <v>11988</v>
      </c>
      <c r="E21" s="409">
        <f t="shared" si="0"/>
        <v>0.053136469803136466</v>
      </c>
      <c r="F21" s="407">
        <v>111195</v>
      </c>
      <c r="G21" s="409">
        <f t="shared" si="3"/>
        <v>0.013610998769079513</v>
      </c>
      <c r="H21" s="410">
        <v>110999</v>
      </c>
      <c r="I21" s="409">
        <f t="shared" si="1"/>
        <v>0.0017657816737086662</v>
      </c>
    </row>
    <row r="22" spans="1:9" s="411" customFormat="1" ht="18" customHeight="1">
      <c r="A22" s="406" t="s">
        <v>122</v>
      </c>
      <c r="B22" s="407">
        <v>12509</v>
      </c>
      <c r="C22" s="408">
        <f t="shared" si="2"/>
        <v>0.012523238922655059</v>
      </c>
      <c r="D22" s="407">
        <v>11309</v>
      </c>
      <c r="E22" s="409">
        <f t="shared" si="0"/>
        <v>0.10611017773454767</v>
      </c>
      <c r="F22" s="407">
        <v>121885</v>
      </c>
      <c r="G22" s="409">
        <f t="shared" si="3"/>
        <v>0.014919525023330693</v>
      </c>
      <c r="H22" s="410">
        <v>125405</v>
      </c>
      <c r="I22" s="409">
        <f t="shared" si="1"/>
        <v>-0.028069056257724934</v>
      </c>
    </row>
    <row r="23" spans="1:9" s="411" customFormat="1" ht="18" customHeight="1">
      <c r="A23" s="406" t="s">
        <v>123</v>
      </c>
      <c r="B23" s="407">
        <v>12184</v>
      </c>
      <c r="C23" s="408">
        <f t="shared" si="2"/>
        <v>0.01219786897702688</v>
      </c>
      <c r="D23" s="407">
        <v>11490</v>
      </c>
      <c r="E23" s="409">
        <f t="shared" si="0"/>
        <v>0.06040034812880757</v>
      </c>
      <c r="F23" s="407">
        <v>105827</v>
      </c>
      <c r="G23" s="409">
        <f t="shared" si="3"/>
        <v>0.012953920290798844</v>
      </c>
      <c r="H23" s="410">
        <v>100134</v>
      </c>
      <c r="I23" s="409">
        <f t="shared" si="1"/>
        <v>0.05685381588671179</v>
      </c>
    </row>
    <row r="24" spans="1:9" s="411" customFormat="1" ht="18" customHeight="1">
      <c r="A24" s="406" t="s">
        <v>124</v>
      </c>
      <c r="B24" s="407">
        <v>11680</v>
      </c>
      <c r="C24" s="408">
        <f t="shared" si="2"/>
        <v>0.011693295276729642</v>
      </c>
      <c r="D24" s="407">
        <v>8419</v>
      </c>
      <c r="E24" s="409">
        <f t="shared" si="0"/>
        <v>0.38733816367739626</v>
      </c>
      <c r="F24" s="407">
        <v>87670</v>
      </c>
      <c r="G24" s="409">
        <f t="shared" si="3"/>
        <v>0.010731384163723197</v>
      </c>
      <c r="H24" s="410">
        <v>76879</v>
      </c>
      <c r="I24" s="409">
        <f t="shared" si="1"/>
        <v>0.14036342824438397</v>
      </c>
    </row>
    <row r="25" spans="1:9" s="411" customFormat="1" ht="18" customHeight="1">
      <c r="A25" s="406" t="s">
        <v>125</v>
      </c>
      <c r="B25" s="407">
        <v>11470</v>
      </c>
      <c r="C25" s="408">
        <f t="shared" si="2"/>
        <v>0.011483056234939126</v>
      </c>
      <c r="D25" s="407">
        <v>11727</v>
      </c>
      <c r="E25" s="409">
        <f t="shared" si="0"/>
        <v>-0.021915238338876097</v>
      </c>
      <c r="F25" s="407">
        <v>93609</v>
      </c>
      <c r="G25" s="409">
        <f t="shared" si="3"/>
        <v>0.011458356794592959</v>
      </c>
      <c r="H25" s="410">
        <v>98650</v>
      </c>
      <c r="I25" s="409">
        <f t="shared" si="1"/>
        <v>-0.05109984794728839</v>
      </c>
    </row>
    <row r="26" spans="1:9" s="411" customFormat="1" ht="18" customHeight="1">
      <c r="A26" s="406" t="s">
        <v>126</v>
      </c>
      <c r="B26" s="407">
        <v>11312</v>
      </c>
      <c r="C26" s="408">
        <f t="shared" si="2"/>
        <v>0.01132487638444912</v>
      </c>
      <c r="D26" s="407">
        <v>6944</v>
      </c>
      <c r="E26" s="409">
        <f t="shared" si="0"/>
        <v>0.6290322580645162</v>
      </c>
      <c r="F26" s="407">
        <v>76138</v>
      </c>
      <c r="G26" s="409">
        <f t="shared" si="3"/>
        <v>0.009319791575881793</v>
      </c>
      <c r="H26" s="410">
        <v>62687</v>
      </c>
      <c r="I26" s="409">
        <f t="shared" si="1"/>
        <v>0.21457399460813242</v>
      </c>
    </row>
    <row r="27" spans="1:9" s="411" customFormat="1" ht="18" customHeight="1">
      <c r="A27" s="406" t="s">
        <v>127</v>
      </c>
      <c r="B27" s="407">
        <v>10645</v>
      </c>
      <c r="C27" s="408">
        <f t="shared" si="2"/>
        <v>0.010657117142190671</v>
      </c>
      <c r="D27" s="407">
        <v>8417</v>
      </c>
      <c r="E27" s="409">
        <f t="shared" si="0"/>
        <v>0.26470238802423673</v>
      </c>
      <c r="F27" s="407">
        <v>98488</v>
      </c>
      <c r="G27" s="409">
        <f t="shared" si="3"/>
        <v>0.012055578459185243</v>
      </c>
      <c r="H27" s="410">
        <v>73994</v>
      </c>
      <c r="I27" s="409">
        <f t="shared" si="1"/>
        <v>0.33102684001405525</v>
      </c>
    </row>
    <row r="28" spans="1:9" s="411" customFormat="1" ht="18" customHeight="1">
      <c r="A28" s="406" t="s">
        <v>128</v>
      </c>
      <c r="B28" s="407">
        <v>9833</v>
      </c>
      <c r="C28" s="408">
        <f t="shared" si="2"/>
        <v>0.009844192847267343</v>
      </c>
      <c r="D28" s="407">
        <v>8457</v>
      </c>
      <c r="E28" s="409">
        <f t="shared" si="0"/>
        <v>0.16270545110559298</v>
      </c>
      <c r="F28" s="407">
        <v>80444</v>
      </c>
      <c r="G28" s="409">
        <f t="shared" si="3"/>
        <v>0.009846874274741062</v>
      </c>
      <c r="H28" s="410">
        <v>82168</v>
      </c>
      <c r="I28" s="409">
        <f t="shared" si="1"/>
        <v>-0.020981403952877065</v>
      </c>
    </row>
    <row r="29" spans="1:9" s="411" customFormat="1" ht="18" customHeight="1">
      <c r="A29" s="406" t="s">
        <v>129</v>
      </c>
      <c r="B29" s="407">
        <v>9404</v>
      </c>
      <c r="C29" s="408">
        <f t="shared" si="2"/>
        <v>0.009414704519038147</v>
      </c>
      <c r="D29" s="407">
        <v>5733</v>
      </c>
      <c r="E29" s="409">
        <f t="shared" si="0"/>
        <v>0.6403279260422117</v>
      </c>
      <c r="F29" s="407">
        <v>68748</v>
      </c>
      <c r="G29" s="409">
        <f t="shared" si="3"/>
        <v>0.008415207009098235</v>
      </c>
      <c r="H29" s="410">
        <v>53777</v>
      </c>
      <c r="I29" s="409">
        <f t="shared" si="1"/>
        <v>0.27839038994365617</v>
      </c>
    </row>
    <row r="30" spans="1:9" s="411" customFormat="1" ht="18" customHeight="1">
      <c r="A30" s="406" t="s">
        <v>130</v>
      </c>
      <c r="B30" s="407">
        <v>9106</v>
      </c>
      <c r="C30" s="408">
        <f t="shared" si="2"/>
        <v>0.009116365307354463</v>
      </c>
      <c r="D30" s="407">
        <v>5883</v>
      </c>
      <c r="E30" s="409">
        <f t="shared" si="0"/>
        <v>0.5478497365289818</v>
      </c>
      <c r="F30" s="407">
        <v>73198</v>
      </c>
      <c r="G30" s="409">
        <f t="shared" si="3"/>
        <v>0.008959916254319729</v>
      </c>
      <c r="H30" s="410">
        <v>63467</v>
      </c>
      <c r="I30" s="409">
        <f t="shared" si="1"/>
        <v>0.15332377456000756</v>
      </c>
    </row>
    <row r="31" spans="1:9" s="411" customFormat="1" ht="18" customHeight="1">
      <c r="A31" s="406" t="s">
        <v>131</v>
      </c>
      <c r="B31" s="407">
        <v>9038</v>
      </c>
      <c r="C31" s="408">
        <f t="shared" si="2"/>
        <v>0.009048287903346105</v>
      </c>
      <c r="D31" s="407">
        <v>5638</v>
      </c>
      <c r="E31" s="409">
        <f t="shared" si="0"/>
        <v>0.6030507272082299</v>
      </c>
      <c r="F31" s="407">
        <v>66673</v>
      </c>
      <c r="G31" s="409">
        <f t="shared" si="3"/>
        <v>0.008161213372281472</v>
      </c>
      <c r="H31" s="410">
        <v>55815</v>
      </c>
      <c r="I31" s="409">
        <f t="shared" si="1"/>
        <v>0.194535519125683</v>
      </c>
    </row>
    <row r="32" spans="1:9" s="411" customFormat="1" ht="18" customHeight="1">
      <c r="A32" s="406" t="s">
        <v>132</v>
      </c>
      <c r="B32" s="407">
        <v>8266</v>
      </c>
      <c r="C32" s="408">
        <f t="shared" si="2"/>
        <v>0.008275409140192399</v>
      </c>
      <c r="D32" s="407">
        <v>6337</v>
      </c>
      <c r="E32" s="409">
        <f t="shared" si="0"/>
        <v>0.3044027142180843</v>
      </c>
      <c r="F32" s="407">
        <v>103751</v>
      </c>
      <c r="G32" s="409">
        <f t="shared" si="3"/>
        <v>0.012699804247410122</v>
      </c>
      <c r="H32" s="410">
        <v>97916</v>
      </c>
      <c r="I32" s="409">
        <f t="shared" si="1"/>
        <v>0.05959189509375373</v>
      </c>
    </row>
    <row r="33" spans="1:9" s="411" customFormat="1" ht="18" customHeight="1">
      <c r="A33" s="406" t="s">
        <v>133</v>
      </c>
      <c r="B33" s="407">
        <v>8165</v>
      </c>
      <c r="C33" s="408">
        <f t="shared" si="2"/>
        <v>0.008174294172474103</v>
      </c>
      <c r="D33" s="407">
        <v>8503</v>
      </c>
      <c r="E33" s="409">
        <f t="shared" si="0"/>
        <v>-0.03975067623191819</v>
      </c>
      <c r="F33" s="407">
        <v>84392</v>
      </c>
      <c r="G33" s="409">
        <f t="shared" si="3"/>
        <v>0.010330135420838691</v>
      </c>
      <c r="H33" s="410">
        <v>78179</v>
      </c>
      <c r="I33" s="409">
        <f t="shared" si="1"/>
        <v>0.07947146932040572</v>
      </c>
    </row>
    <row r="34" spans="1:9" s="411" customFormat="1" ht="18" customHeight="1">
      <c r="A34" s="406" t="s">
        <v>134</v>
      </c>
      <c r="B34" s="407">
        <v>7383</v>
      </c>
      <c r="C34" s="408">
        <f t="shared" si="2"/>
        <v>0.007391404026377992</v>
      </c>
      <c r="D34" s="407">
        <v>5295</v>
      </c>
      <c r="E34" s="409">
        <f t="shared" si="0"/>
        <v>0.39433427762039663</v>
      </c>
      <c r="F34" s="407">
        <v>73276</v>
      </c>
      <c r="G34" s="409">
        <f t="shared" si="3"/>
        <v>0.008969463966932599</v>
      </c>
      <c r="H34" s="410">
        <v>61603</v>
      </c>
      <c r="I34" s="409">
        <f t="shared" si="1"/>
        <v>0.18948752495819998</v>
      </c>
    </row>
    <row r="35" spans="1:9" s="411" customFormat="1" ht="18" customHeight="1">
      <c r="A35" s="406" t="s">
        <v>135</v>
      </c>
      <c r="B35" s="407">
        <v>7246</v>
      </c>
      <c r="C35" s="408">
        <f t="shared" si="2"/>
        <v>0.007254248080067036</v>
      </c>
      <c r="D35" s="407">
        <v>6401</v>
      </c>
      <c r="E35" s="409">
        <f t="shared" si="0"/>
        <v>0.13201062334010305</v>
      </c>
      <c r="F35" s="407">
        <v>68092</v>
      </c>
      <c r="G35" s="409">
        <f t="shared" si="3"/>
        <v>0.008334908297892551</v>
      </c>
      <c r="H35" s="410">
        <v>59857</v>
      </c>
      <c r="I35" s="409">
        <f t="shared" si="1"/>
        <v>0.1375778939806538</v>
      </c>
    </row>
    <row r="36" spans="1:9" s="411" customFormat="1" ht="18" customHeight="1">
      <c r="A36" s="406" t="s">
        <v>136</v>
      </c>
      <c r="B36" s="407">
        <v>6503</v>
      </c>
      <c r="C36" s="408">
        <f t="shared" si="2"/>
        <v>0.006510402327446306</v>
      </c>
      <c r="D36" s="407">
        <v>5525</v>
      </c>
      <c r="E36" s="409">
        <f t="shared" si="0"/>
        <v>0.1770135746606334</v>
      </c>
      <c r="F36" s="407">
        <v>53591</v>
      </c>
      <c r="G36" s="409">
        <f t="shared" si="3"/>
        <v>0.006559890597902245</v>
      </c>
      <c r="H36" s="410">
        <v>49358</v>
      </c>
      <c r="I36" s="409">
        <f t="shared" si="1"/>
        <v>0.08576117346732048</v>
      </c>
    </row>
    <row r="37" spans="1:9" s="411" customFormat="1" ht="18" customHeight="1">
      <c r="A37" s="406" t="s">
        <v>137</v>
      </c>
      <c r="B37" s="407">
        <v>6446</v>
      </c>
      <c r="C37" s="408">
        <f t="shared" si="2"/>
        <v>0.006453337444674595</v>
      </c>
      <c r="D37" s="407">
        <v>5652</v>
      </c>
      <c r="E37" s="409">
        <f t="shared" si="0"/>
        <v>0.14048124557678698</v>
      </c>
      <c r="F37" s="407">
        <v>49361</v>
      </c>
      <c r="G37" s="409">
        <f t="shared" si="3"/>
        <v>0.006042110798511927</v>
      </c>
      <c r="H37" s="410">
        <v>43370</v>
      </c>
      <c r="I37" s="409">
        <f t="shared" si="1"/>
        <v>0.13813696103297213</v>
      </c>
    </row>
    <row r="38" spans="1:9" s="411" customFormat="1" ht="18" customHeight="1">
      <c r="A38" s="406" t="s">
        <v>138</v>
      </c>
      <c r="B38" s="407">
        <v>6050</v>
      </c>
      <c r="C38" s="408">
        <f t="shared" si="2"/>
        <v>0.006056886680155337</v>
      </c>
      <c r="D38" s="407">
        <v>5928</v>
      </c>
      <c r="E38" s="409">
        <f t="shared" si="0"/>
        <v>0.020580296896086425</v>
      </c>
      <c r="F38" s="407">
        <v>51456</v>
      </c>
      <c r="G38" s="409">
        <f t="shared" si="3"/>
        <v>0.0062985525667678885</v>
      </c>
      <c r="H38" s="410">
        <v>56023</v>
      </c>
      <c r="I38" s="409">
        <f t="shared" si="1"/>
        <v>-0.08152008996305093</v>
      </c>
    </row>
    <row r="39" spans="1:9" s="411" customFormat="1" ht="18" customHeight="1">
      <c r="A39" s="406" t="s">
        <v>139</v>
      </c>
      <c r="B39" s="407">
        <v>4386</v>
      </c>
      <c r="C39" s="408">
        <f t="shared" si="2"/>
        <v>0.0043909925585390586</v>
      </c>
      <c r="D39" s="407">
        <v>4734</v>
      </c>
      <c r="E39" s="409">
        <f t="shared" si="0"/>
        <v>-0.07351077313054499</v>
      </c>
      <c r="F39" s="407">
        <v>38777</v>
      </c>
      <c r="G39" s="409">
        <f t="shared" si="3"/>
        <v>0.004746559640888495</v>
      </c>
      <c r="H39" s="410">
        <v>44012</v>
      </c>
      <c r="I39" s="409">
        <f t="shared" si="1"/>
        <v>-0.11894483322730165</v>
      </c>
    </row>
    <row r="40" spans="1:9" s="411" customFormat="1" ht="18" customHeight="1">
      <c r="A40" s="406" t="s">
        <v>140</v>
      </c>
      <c r="B40" s="407">
        <v>4068</v>
      </c>
      <c r="C40" s="408">
        <f t="shared" si="2"/>
        <v>0.004072630580970563</v>
      </c>
      <c r="D40" s="407">
        <v>3223</v>
      </c>
      <c r="E40" s="409">
        <f t="shared" si="0"/>
        <v>0.2621780949426</v>
      </c>
      <c r="F40" s="407">
        <v>36646</v>
      </c>
      <c r="G40" s="409">
        <f t="shared" si="3"/>
        <v>0.004485711236041978</v>
      </c>
      <c r="H40" s="410">
        <v>34707</v>
      </c>
      <c r="I40" s="409">
        <f t="shared" si="1"/>
        <v>0.05586769239634659</v>
      </c>
    </row>
    <row r="41" spans="1:9" s="411" customFormat="1" ht="18" customHeight="1">
      <c r="A41" s="406" t="s">
        <v>141</v>
      </c>
      <c r="B41" s="407">
        <v>3718</v>
      </c>
      <c r="C41" s="408">
        <f t="shared" si="2"/>
        <v>0.0037222321779863707</v>
      </c>
      <c r="D41" s="407">
        <v>4066</v>
      </c>
      <c r="E41" s="409">
        <f t="shared" si="0"/>
        <v>-0.0855878012788982</v>
      </c>
      <c r="F41" s="407">
        <v>32545</v>
      </c>
      <c r="G41" s="409">
        <f t="shared" si="3"/>
        <v>0.0039837218844344865</v>
      </c>
      <c r="H41" s="410">
        <v>32921</v>
      </c>
      <c r="I41" s="409">
        <f t="shared" si="1"/>
        <v>-0.01142128124905073</v>
      </c>
    </row>
    <row r="42" spans="1:9" s="411" customFormat="1" ht="18" customHeight="1">
      <c r="A42" s="406" t="s">
        <v>142</v>
      </c>
      <c r="B42" s="407">
        <v>3613</v>
      </c>
      <c r="C42" s="408">
        <f t="shared" si="2"/>
        <v>0.0036171126570911124</v>
      </c>
      <c r="D42" s="407">
        <v>3137</v>
      </c>
      <c r="E42" s="409">
        <f t="shared" si="0"/>
        <v>0.15173732865795353</v>
      </c>
      <c r="F42" s="407">
        <v>28529</v>
      </c>
      <c r="G42" s="409">
        <f t="shared" si="3"/>
        <v>0.0034921370914435847</v>
      </c>
      <c r="H42" s="410">
        <v>28326</v>
      </c>
      <c r="I42" s="409">
        <f t="shared" si="1"/>
        <v>0.0071665607569018075</v>
      </c>
    </row>
    <row r="43" spans="1:9" s="411" customFormat="1" ht="18" customHeight="1">
      <c r="A43" s="406" t="s">
        <v>143</v>
      </c>
      <c r="B43" s="407">
        <v>3450</v>
      </c>
      <c r="C43" s="408">
        <f t="shared" si="2"/>
        <v>0.003453927115129903</v>
      </c>
      <c r="D43" s="407">
        <v>3907</v>
      </c>
      <c r="E43" s="409">
        <f t="shared" si="0"/>
        <v>-0.11696954184796515</v>
      </c>
      <c r="F43" s="407">
        <v>30631</v>
      </c>
      <c r="G43" s="409">
        <f t="shared" si="3"/>
        <v>0.003749435705703265</v>
      </c>
      <c r="H43" s="410">
        <v>39840</v>
      </c>
      <c r="I43" s="409">
        <f t="shared" si="1"/>
        <v>-0.2311495983935743</v>
      </c>
    </row>
    <row r="44" spans="1:9" s="411" customFormat="1" ht="18" customHeight="1">
      <c r="A44" s="406" t="s">
        <v>144</v>
      </c>
      <c r="B44" s="407">
        <v>2602</v>
      </c>
      <c r="C44" s="408">
        <f t="shared" si="2"/>
        <v>0.002604961841613915</v>
      </c>
      <c r="D44" s="407">
        <v>2799</v>
      </c>
      <c r="E44" s="409">
        <f t="shared" si="0"/>
        <v>-0.0703822793854948</v>
      </c>
      <c r="F44" s="407">
        <v>22727</v>
      </c>
      <c r="G44" s="409">
        <f t="shared" si="3"/>
        <v>0.0027819341609323267</v>
      </c>
      <c r="H44" s="410">
        <v>27173</v>
      </c>
      <c r="I44" s="409">
        <f t="shared" si="1"/>
        <v>-0.1636182975747985</v>
      </c>
    </row>
    <row r="45" spans="1:9" s="411" customFormat="1" ht="18" customHeight="1">
      <c r="A45" s="406" t="s">
        <v>145</v>
      </c>
      <c r="B45" s="407">
        <v>1287</v>
      </c>
      <c r="C45" s="408">
        <f t="shared" si="2"/>
        <v>0.0012884649846875897</v>
      </c>
      <c r="D45" s="407">
        <v>1491</v>
      </c>
      <c r="E45" s="409">
        <f t="shared" si="0"/>
        <v>-0.13682092555331993</v>
      </c>
      <c r="F45" s="407">
        <v>17945</v>
      </c>
      <c r="G45" s="409">
        <f t="shared" si="3"/>
        <v>0.0021965859338201523</v>
      </c>
      <c r="H45" s="410">
        <v>17135</v>
      </c>
      <c r="I45" s="409">
        <f t="shared" si="1"/>
        <v>0.04727166618033274</v>
      </c>
    </row>
    <row r="46" spans="1:9" s="411" customFormat="1" ht="18" customHeight="1" thickBot="1">
      <c r="A46" s="412" t="s">
        <v>146</v>
      </c>
      <c r="B46" s="413">
        <v>135035</v>
      </c>
      <c r="C46" s="414">
        <f t="shared" si="2"/>
        <v>0.13518870956277287</v>
      </c>
      <c r="D46" s="413">
        <v>118273</v>
      </c>
      <c r="E46" s="415">
        <f t="shared" si="0"/>
        <v>0.1417229629754888</v>
      </c>
      <c r="F46" s="413">
        <v>1174098</v>
      </c>
      <c r="G46" s="415">
        <f t="shared" si="3"/>
        <v>0.1437173113249581</v>
      </c>
      <c r="H46" s="416">
        <v>1122668</v>
      </c>
      <c r="I46" s="415">
        <f t="shared" si="1"/>
        <v>0.04581051566447081</v>
      </c>
    </row>
    <row r="47" ht="14.25">
      <c r="A47" s="226" t="s">
        <v>147</v>
      </c>
    </row>
    <row r="48" ht="9.75" customHeight="1">
      <c r="A48" s="226"/>
    </row>
  </sheetData>
  <sheetProtection/>
  <mergeCells count="5">
    <mergeCell ref="H1:I1"/>
    <mergeCell ref="B4:E4"/>
    <mergeCell ref="F4:I4"/>
    <mergeCell ref="A4:A5"/>
    <mergeCell ref="A3:I3"/>
  </mergeCells>
  <conditionalFormatting sqref="I47:I65536 E47:E65536 I3:I5 E3:E5">
    <cfRule type="cellIs" priority="1" dxfId="0" operator="lessThan" stopIfTrue="1">
      <formula>0</formula>
    </cfRule>
  </conditionalFormatting>
  <conditionalFormatting sqref="E6:E46 I6:I46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47" right="0.24" top="0.36" bottom="0.18" header="0.25" footer="0.18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3"/>
  <sheetViews>
    <sheetView showGridLines="0" zoomScale="95" zoomScaleNormal="95" workbookViewId="0" topLeftCell="A1">
      <selection activeCell="H1" sqref="H1:I1"/>
    </sheetView>
  </sheetViews>
  <sheetFormatPr defaultColWidth="10.8515625" defaultRowHeight="12.75"/>
  <cols>
    <col min="1" max="1" width="17.28125" style="417" customWidth="1"/>
    <col min="2" max="2" width="12.28125" style="417" customWidth="1"/>
    <col min="3" max="3" width="12.7109375" style="418" customWidth="1"/>
    <col min="4" max="4" width="12.00390625" style="417" customWidth="1"/>
    <col min="5" max="5" width="9.140625" style="418" customWidth="1"/>
    <col min="6" max="6" width="12.140625" style="417" customWidth="1"/>
    <col min="7" max="7" width="12.140625" style="418" customWidth="1"/>
    <col min="8" max="8" width="11.7109375" style="417" customWidth="1"/>
    <col min="9" max="9" width="9.421875" style="418" customWidth="1"/>
    <col min="10" max="16384" width="10.8515625" style="417" customWidth="1"/>
  </cols>
  <sheetData>
    <row r="1" spans="8:9" ht="18.75" thickBot="1">
      <c r="H1" s="234" t="s">
        <v>0</v>
      </c>
      <c r="I1" s="235"/>
    </row>
    <row r="2" ht="8.25" customHeight="1" thickBot="1"/>
    <row r="3" spans="1:9" ht="24.75" customHeight="1" thickBot="1">
      <c r="A3" s="419" t="s">
        <v>148</v>
      </c>
      <c r="B3" s="420"/>
      <c r="C3" s="420"/>
      <c r="D3" s="420"/>
      <c r="E3" s="420"/>
      <c r="F3" s="420"/>
      <c r="G3" s="420"/>
      <c r="H3" s="420"/>
      <c r="I3" s="421"/>
    </row>
    <row r="4" spans="1:9" ht="14.25" thickBot="1">
      <c r="A4" s="422" t="s">
        <v>149</v>
      </c>
      <c r="B4" s="423" t="s">
        <v>39</v>
      </c>
      <c r="C4" s="424"/>
      <c r="D4" s="424"/>
      <c r="E4" s="425"/>
      <c r="F4" s="424" t="s">
        <v>40</v>
      </c>
      <c r="G4" s="424"/>
      <c r="H4" s="424"/>
      <c r="I4" s="425"/>
    </row>
    <row r="5" spans="1:9" s="430" customFormat="1" ht="31.5" customHeight="1" thickBot="1">
      <c r="A5" s="426"/>
      <c r="B5" s="427" t="s">
        <v>41</v>
      </c>
      <c r="C5" s="428" t="s">
        <v>42</v>
      </c>
      <c r="D5" s="427" t="s">
        <v>43</v>
      </c>
      <c r="E5" s="429" t="s">
        <v>44</v>
      </c>
      <c r="F5" s="427" t="s">
        <v>45</v>
      </c>
      <c r="G5" s="428" t="s">
        <v>42</v>
      </c>
      <c r="H5" s="427" t="s">
        <v>46</v>
      </c>
      <c r="I5" s="429" t="s">
        <v>44</v>
      </c>
    </row>
    <row r="6" spans="1:9" s="436" customFormat="1" ht="15" customHeight="1" thickBot="1">
      <c r="A6" s="431" t="s">
        <v>4</v>
      </c>
      <c r="B6" s="432">
        <f>B7+B13+B19+B24+B29+B35+B41+B46+B55+B50</f>
        <v>998863</v>
      </c>
      <c r="C6" s="433">
        <f aca="true" t="shared" si="0" ref="C6:C41">(B6/$B$6)</f>
        <v>1</v>
      </c>
      <c r="D6" s="434">
        <f>D7+D13+D19+D24+D29+D35+D41+D46+D55+D50</f>
        <v>790262</v>
      </c>
      <c r="E6" s="435">
        <f aca="true" t="shared" si="1" ref="E6:E14">(B6/D6-1)</f>
        <v>0.26396435612493074</v>
      </c>
      <c r="F6" s="432">
        <f>F7+F13+F19+F24+F29+F35+F41+F46+F55+F50</f>
        <v>8169496</v>
      </c>
      <c r="G6" s="433">
        <f aca="true" t="shared" si="2" ref="G6:G41">(F6/$F$6)</f>
        <v>1</v>
      </c>
      <c r="H6" s="434">
        <f>H7+H13+H19+H24+H29+H35+H41+H46+H55+H50</f>
        <v>7452680</v>
      </c>
      <c r="I6" s="435">
        <f aca="true" t="shared" si="3" ref="I6:I14">(F6/H6-1)</f>
        <v>0.09618231293977475</v>
      </c>
    </row>
    <row r="7" spans="1:15" s="443" customFormat="1" ht="15.75" customHeight="1" thickTop="1">
      <c r="A7" s="437" t="s">
        <v>107</v>
      </c>
      <c r="B7" s="438">
        <f>SUM(B8:B12)</f>
        <v>129034</v>
      </c>
      <c r="C7" s="439">
        <f t="shared" si="0"/>
        <v>0.12918087865903533</v>
      </c>
      <c r="D7" s="440">
        <f>SUM(D8:D12)</f>
        <v>91910</v>
      </c>
      <c r="E7" s="441">
        <f t="shared" si="1"/>
        <v>0.4039168752040039</v>
      </c>
      <c r="F7" s="438">
        <f>SUM(F8:F12)</f>
        <v>999029</v>
      </c>
      <c r="G7" s="439">
        <f t="shared" si="2"/>
        <v>0.12228771517851285</v>
      </c>
      <c r="H7" s="440">
        <f>SUM(H8:H12)</f>
        <v>887946</v>
      </c>
      <c r="I7" s="442">
        <f t="shared" si="3"/>
        <v>0.12510107596633135</v>
      </c>
      <c r="K7" s="444"/>
      <c r="L7" s="445"/>
      <c r="M7" s="444"/>
      <c r="N7" s="444"/>
      <c r="O7" s="444"/>
    </row>
    <row r="8" spans="1:10" ht="15.75" customHeight="1">
      <c r="A8" s="446" t="s">
        <v>47</v>
      </c>
      <c r="B8" s="447">
        <v>70674</v>
      </c>
      <c r="C8" s="448">
        <f t="shared" si="0"/>
        <v>0.07075444780715674</v>
      </c>
      <c r="D8" s="449">
        <v>71228</v>
      </c>
      <c r="E8" s="450">
        <f t="shared" si="1"/>
        <v>-0.007777840175211992</v>
      </c>
      <c r="F8" s="447">
        <v>637412</v>
      </c>
      <c r="G8" s="448">
        <f t="shared" si="2"/>
        <v>0.07802341784609479</v>
      </c>
      <c r="H8" s="449">
        <v>658427</v>
      </c>
      <c r="I8" s="451">
        <f t="shared" si="3"/>
        <v>-0.03191697788820935</v>
      </c>
      <c r="J8" s="452"/>
    </row>
    <row r="9" spans="1:10" ht="15.75" customHeight="1">
      <c r="A9" s="446" t="s">
        <v>50</v>
      </c>
      <c r="B9" s="447">
        <v>21311</v>
      </c>
      <c r="C9" s="448">
        <f t="shared" si="0"/>
        <v>0.021335258188560392</v>
      </c>
      <c r="D9" s="449">
        <v>12170</v>
      </c>
      <c r="E9" s="450">
        <f t="shared" si="1"/>
        <v>0.7511092851273624</v>
      </c>
      <c r="F9" s="447">
        <v>173357</v>
      </c>
      <c r="G9" s="448">
        <f t="shared" si="2"/>
        <v>0.02122003609524994</v>
      </c>
      <c r="H9" s="449">
        <v>143348</v>
      </c>
      <c r="I9" s="451">
        <f t="shared" si="3"/>
        <v>0.20934369506376083</v>
      </c>
      <c r="J9" s="452"/>
    </row>
    <row r="10" spans="1:10" ht="15.75" customHeight="1">
      <c r="A10" s="446" t="s">
        <v>48</v>
      </c>
      <c r="B10" s="447">
        <v>19020</v>
      </c>
      <c r="C10" s="448">
        <f t="shared" si="0"/>
        <v>0.01904165035645529</v>
      </c>
      <c r="D10" s="449"/>
      <c r="E10" s="450"/>
      <c r="F10" s="447">
        <v>93755</v>
      </c>
      <c r="G10" s="448">
        <f t="shared" si="2"/>
        <v>0.011476228154099103</v>
      </c>
      <c r="H10" s="449">
        <v>146</v>
      </c>
      <c r="I10" s="451" t="s">
        <v>150</v>
      </c>
      <c r="J10" s="452"/>
    </row>
    <row r="11" spans="1:10" ht="15.75" customHeight="1">
      <c r="A11" s="446" t="s">
        <v>49</v>
      </c>
      <c r="B11" s="447">
        <v>17953</v>
      </c>
      <c r="C11" s="448">
        <f t="shared" si="0"/>
        <v>0.017973435796500622</v>
      </c>
      <c r="D11" s="449">
        <v>8512</v>
      </c>
      <c r="E11" s="450">
        <f t="shared" si="1"/>
        <v>1.1091400375939848</v>
      </c>
      <c r="F11" s="447">
        <v>94101</v>
      </c>
      <c r="G11" s="448">
        <f t="shared" si="2"/>
        <v>0.011518580827997223</v>
      </c>
      <c r="H11" s="449">
        <v>86025</v>
      </c>
      <c r="I11" s="451">
        <f t="shared" si="3"/>
        <v>0.09387968613775066</v>
      </c>
      <c r="J11" s="452"/>
    </row>
    <row r="12" spans="1:10" ht="15.75" customHeight="1" thickBot="1">
      <c r="A12" s="446" t="s">
        <v>51</v>
      </c>
      <c r="B12" s="447">
        <v>76</v>
      </c>
      <c r="C12" s="448">
        <f t="shared" si="0"/>
        <v>7.608651036228191E-05</v>
      </c>
      <c r="D12" s="449"/>
      <c r="E12" s="450"/>
      <c r="F12" s="447">
        <v>404</v>
      </c>
      <c r="G12" s="448">
        <f t="shared" si="2"/>
        <v>4.94522550717939E-05</v>
      </c>
      <c r="H12" s="449"/>
      <c r="I12" s="453" t="s">
        <v>150</v>
      </c>
      <c r="J12" s="452"/>
    </row>
    <row r="13" spans="1:10" s="462" customFormat="1" ht="15.75" customHeight="1">
      <c r="A13" s="454" t="s">
        <v>108</v>
      </c>
      <c r="B13" s="455">
        <f>SUM(B14:B18)</f>
        <v>117981</v>
      </c>
      <c r="C13" s="456">
        <f t="shared" si="0"/>
        <v>0.1181152970927945</v>
      </c>
      <c r="D13" s="457">
        <f>SUM(D14:D18)</f>
        <v>92633</v>
      </c>
      <c r="E13" s="458">
        <f t="shared" si="1"/>
        <v>0.2736389839474054</v>
      </c>
      <c r="F13" s="459">
        <f>SUM(F14:F18)</f>
        <v>998699</v>
      </c>
      <c r="G13" s="458">
        <f t="shared" si="2"/>
        <v>0.12224732100976608</v>
      </c>
      <c r="H13" s="457">
        <f>SUM(H14:H18)</f>
        <v>877024</v>
      </c>
      <c r="I13" s="460">
        <f t="shared" si="3"/>
        <v>0.13873622614660497</v>
      </c>
      <c r="J13" s="461"/>
    </row>
    <row r="14" spans="1:10" ht="15.75" customHeight="1">
      <c r="A14" s="446" t="s">
        <v>47</v>
      </c>
      <c r="B14" s="463">
        <v>53072</v>
      </c>
      <c r="C14" s="448">
        <f t="shared" si="0"/>
        <v>0.05313241155193455</v>
      </c>
      <c r="D14" s="464">
        <v>58083</v>
      </c>
      <c r="E14" s="450">
        <f t="shared" si="1"/>
        <v>-0.08627309195461663</v>
      </c>
      <c r="F14" s="465">
        <v>521346</v>
      </c>
      <c r="G14" s="448">
        <f t="shared" si="2"/>
        <v>0.06381617666499867</v>
      </c>
      <c r="H14" s="464">
        <v>528995</v>
      </c>
      <c r="I14" s="451">
        <f t="shared" si="3"/>
        <v>-0.014459493946067492</v>
      </c>
      <c r="J14" s="452"/>
    </row>
    <row r="15" spans="1:10" ht="15.75" customHeight="1">
      <c r="A15" s="446" t="s">
        <v>49</v>
      </c>
      <c r="B15" s="463">
        <v>27287</v>
      </c>
      <c r="C15" s="448">
        <f t="shared" si="0"/>
        <v>0.02731806063494193</v>
      </c>
      <c r="D15" s="464">
        <v>19833</v>
      </c>
      <c r="E15" s="450">
        <f>(B15/D15-1)</f>
        <v>0.37583824938234267</v>
      </c>
      <c r="F15" s="465">
        <v>195996</v>
      </c>
      <c r="G15" s="448">
        <f t="shared" si="2"/>
        <v>0.023991198477849796</v>
      </c>
      <c r="H15" s="464">
        <v>185480</v>
      </c>
      <c r="I15" s="451">
        <f>(F15/H15-1)</f>
        <v>0.05669613974552523</v>
      </c>
      <c r="J15" s="452"/>
    </row>
    <row r="16" spans="1:10" ht="15.75" customHeight="1">
      <c r="A16" s="446" t="s">
        <v>50</v>
      </c>
      <c r="B16" s="463">
        <v>18911</v>
      </c>
      <c r="C16" s="448">
        <f t="shared" si="0"/>
        <v>0.01893252628238307</v>
      </c>
      <c r="D16" s="464">
        <v>14360</v>
      </c>
      <c r="E16" s="450">
        <f>(B16/D16-1)</f>
        <v>0.3169220055710307</v>
      </c>
      <c r="F16" s="465">
        <v>160330</v>
      </c>
      <c r="G16" s="448">
        <f t="shared" si="2"/>
        <v>0.019625445682328505</v>
      </c>
      <c r="H16" s="464">
        <v>161441</v>
      </c>
      <c r="I16" s="451">
        <f>(F16/H16-1)</f>
        <v>-0.006881771049485619</v>
      </c>
      <c r="J16" s="452"/>
    </row>
    <row r="17" spans="1:10" ht="15.75" customHeight="1">
      <c r="A17" s="446" t="s">
        <v>48</v>
      </c>
      <c r="B17" s="463">
        <v>18560</v>
      </c>
      <c r="C17" s="448">
        <f t="shared" si="0"/>
        <v>0.018581126741104636</v>
      </c>
      <c r="D17" s="464">
        <v>57</v>
      </c>
      <c r="E17" s="466" t="s">
        <v>150</v>
      </c>
      <c r="F17" s="465">
        <v>120853</v>
      </c>
      <c r="G17" s="448">
        <f t="shared" si="2"/>
        <v>0.01479320144106809</v>
      </c>
      <c r="H17" s="464">
        <v>739</v>
      </c>
      <c r="I17" s="467" t="s">
        <v>150</v>
      </c>
      <c r="J17" s="452"/>
    </row>
    <row r="18" spans="1:10" ht="15.75" customHeight="1" thickBot="1">
      <c r="A18" s="446" t="s">
        <v>51</v>
      </c>
      <c r="B18" s="463">
        <v>151</v>
      </c>
      <c r="C18" s="448">
        <f t="shared" si="0"/>
        <v>0.00015117188243032328</v>
      </c>
      <c r="D18" s="464">
        <v>300</v>
      </c>
      <c r="E18" s="468" t="s">
        <v>150</v>
      </c>
      <c r="F18" s="465">
        <v>174</v>
      </c>
      <c r="G18" s="448">
        <f t="shared" si="2"/>
        <v>2.1298743521020145E-05</v>
      </c>
      <c r="H18" s="464">
        <v>369</v>
      </c>
      <c r="I18" s="451">
        <f>(F18/H18-1)</f>
        <v>-0.5284552845528455</v>
      </c>
      <c r="J18" s="452"/>
    </row>
    <row r="19" spans="1:10" s="462" customFormat="1" ht="15.75" customHeight="1">
      <c r="A19" s="454" t="s">
        <v>109</v>
      </c>
      <c r="B19" s="455">
        <f>SUM(B20:B23)</f>
        <v>85904</v>
      </c>
      <c r="C19" s="456">
        <f t="shared" si="0"/>
        <v>0.08600178402844033</v>
      </c>
      <c r="D19" s="457">
        <f>SUM(D20:D23)</f>
        <v>59029</v>
      </c>
      <c r="E19" s="458">
        <f aca="true" t="shared" si="4" ref="E19:E62">(B19/D19-1)</f>
        <v>0.4552846905758188</v>
      </c>
      <c r="F19" s="459">
        <f>SUM(F20:F23)</f>
        <v>662670</v>
      </c>
      <c r="G19" s="456">
        <f t="shared" si="2"/>
        <v>0.08111516304065759</v>
      </c>
      <c r="H19" s="457">
        <f>SUM(H20:H23)</f>
        <v>571206</v>
      </c>
      <c r="I19" s="460">
        <f aca="true" t="shared" si="5" ref="I19:I62">(F19/H19-1)</f>
        <v>0.1601243684415079</v>
      </c>
      <c r="J19" s="461"/>
    </row>
    <row r="20" spans="1:10" ht="15.75" customHeight="1">
      <c r="A20" s="469" t="s">
        <v>47</v>
      </c>
      <c r="B20" s="463">
        <v>35491</v>
      </c>
      <c r="C20" s="448">
        <f t="shared" si="0"/>
        <v>0.03553139920089141</v>
      </c>
      <c r="D20" s="464">
        <v>30686</v>
      </c>
      <c r="E20" s="450">
        <f t="shared" si="4"/>
        <v>0.15658606530665442</v>
      </c>
      <c r="F20" s="465">
        <v>265669</v>
      </c>
      <c r="G20" s="448">
        <f t="shared" si="2"/>
        <v>0.032519631566010926</v>
      </c>
      <c r="H20" s="464">
        <v>302344</v>
      </c>
      <c r="I20" s="451">
        <f t="shared" si="5"/>
        <v>-0.12130222527981371</v>
      </c>
      <c r="J20" s="452"/>
    </row>
    <row r="21" spans="1:10" ht="15.75" customHeight="1">
      <c r="A21" s="446" t="s">
        <v>48</v>
      </c>
      <c r="B21" s="463">
        <v>19134</v>
      </c>
      <c r="C21" s="448">
        <f t="shared" si="0"/>
        <v>0.019155780121998714</v>
      </c>
      <c r="D21" s="464">
        <v>53</v>
      </c>
      <c r="E21" s="450" t="s">
        <v>150</v>
      </c>
      <c r="F21" s="465">
        <v>87593</v>
      </c>
      <c r="G21" s="448">
        <f t="shared" si="2"/>
        <v>0.010721958857682285</v>
      </c>
      <c r="H21" s="464">
        <v>1033</v>
      </c>
      <c r="I21" s="451" t="s">
        <v>150</v>
      </c>
      <c r="J21" s="452"/>
    </row>
    <row r="22" spans="1:10" ht="15.75" customHeight="1">
      <c r="A22" s="446" t="s">
        <v>50</v>
      </c>
      <c r="B22" s="463">
        <v>16921</v>
      </c>
      <c r="C22" s="448">
        <f t="shared" si="0"/>
        <v>0.016940261076844373</v>
      </c>
      <c r="D22" s="464">
        <v>10771</v>
      </c>
      <c r="E22" s="450">
        <f t="shared" si="4"/>
        <v>0.5709776251044472</v>
      </c>
      <c r="F22" s="465">
        <v>138773</v>
      </c>
      <c r="G22" s="448">
        <f t="shared" si="2"/>
        <v>0.016986727210589244</v>
      </c>
      <c r="H22" s="464">
        <v>117911</v>
      </c>
      <c r="I22" s="451">
        <f t="shared" si="5"/>
        <v>0.17693005741618673</v>
      </c>
      <c r="J22" s="452"/>
    </row>
    <row r="23" spans="1:10" ht="15.75" customHeight="1" thickBot="1">
      <c r="A23" s="469" t="s">
        <v>49</v>
      </c>
      <c r="B23" s="463">
        <v>14358</v>
      </c>
      <c r="C23" s="448">
        <f t="shared" si="0"/>
        <v>0.014374343628705839</v>
      </c>
      <c r="D23" s="464">
        <v>17519</v>
      </c>
      <c r="E23" s="450">
        <f t="shared" si="4"/>
        <v>-0.18043267309777955</v>
      </c>
      <c r="F23" s="465">
        <v>170635</v>
      </c>
      <c r="G23" s="448">
        <f t="shared" si="2"/>
        <v>0.02088684540637513</v>
      </c>
      <c r="H23" s="464">
        <v>149918</v>
      </c>
      <c r="I23" s="451">
        <f t="shared" si="5"/>
        <v>0.13818887658586698</v>
      </c>
      <c r="J23" s="452"/>
    </row>
    <row r="24" spans="1:10" s="462" customFormat="1" ht="15.75" customHeight="1">
      <c r="A24" s="454" t="s">
        <v>110</v>
      </c>
      <c r="B24" s="459">
        <f>SUM(B25:B28)</f>
        <v>74157</v>
      </c>
      <c r="C24" s="456">
        <f t="shared" si="0"/>
        <v>0.07424141248599658</v>
      </c>
      <c r="D24" s="457">
        <f>SUM(D25:D28)</f>
        <v>50785</v>
      </c>
      <c r="E24" s="458">
        <f t="shared" si="4"/>
        <v>0.4602146303042236</v>
      </c>
      <c r="F24" s="459">
        <f>SUM(F25:F28)</f>
        <v>553228</v>
      </c>
      <c r="G24" s="456">
        <f t="shared" si="2"/>
        <v>0.06771874299222376</v>
      </c>
      <c r="H24" s="457">
        <f>SUM(H25:H28)</f>
        <v>488100</v>
      </c>
      <c r="I24" s="460">
        <f t="shared" si="5"/>
        <v>0.13343167383732846</v>
      </c>
      <c r="J24" s="461"/>
    </row>
    <row r="25" spans="1:10" ht="15.75" customHeight="1">
      <c r="A25" s="446" t="s">
        <v>47</v>
      </c>
      <c r="B25" s="465">
        <v>27741</v>
      </c>
      <c r="C25" s="448">
        <f t="shared" si="0"/>
        <v>0.02777257742052714</v>
      </c>
      <c r="D25" s="464">
        <v>33145</v>
      </c>
      <c r="E25" s="450">
        <f t="shared" si="4"/>
        <v>-0.16304118268215417</v>
      </c>
      <c r="F25" s="465">
        <v>249268</v>
      </c>
      <c r="G25" s="448">
        <f t="shared" si="2"/>
        <v>0.030512041379296837</v>
      </c>
      <c r="H25" s="464">
        <v>299293</v>
      </c>
      <c r="I25" s="451">
        <f t="shared" si="5"/>
        <v>-0.16714390246347222</v>
      </c>
      <c r="J25" s="452"/>
    </row>
    <row r="26" spans="1:10" ht="15.75" customHeight="1">
      <c r="A26" s="446" t="s">
        <v>48</v>
      </c>
      <c r="B26" s="465">
        <v>18422</v>
      </c>
      <c r="C26" s="448">
        <f t="shared" si="0"/>
        <v>0.018442969656499438</v>
      </c>
      <c r="D26" s="464">
        <v>127</v>
      </c>
      <c r="E26" s="450" t="s">
        <v>150</v>
      </c>
      <c r="F26" s="465">
        <v>73206</v>
      </c>
      <c r="G26" s="448">
        <f t="shared" si="2"/>
        <v>0.008960895506895408</v>
      </c>
      <c r="H26" s="464">
        <v>1472</v>
      </c>
      <c r="I26" s="451" t="s">
        <v>150</v>
      </c>
      <c r="J26" s="452"/>
    </row>
    <row r="27" spans="1:10" ht="15.75" customHeight="1">
      <c r="A27" s="446" t="s">
        <v>49</v>
      </c>
      <c r="B27" s="465">
        <v>14274</v>
      </c>
      <c r="C27" s="448">
        <f t="shared" si="0"/>
        <v>0.014290248011989632</v>
      </c>
      <c r="D27" s="464">
        <v>9142</v>
      </c>
      <c r="E27" s="450">
        <f t="shared" si="4"/>
        <v>0.5613651279807481</v>
      </c>
      <c r="F27" s="465">
        <v>114444</v>
      </c>
      <c r="G27" s="448">
        <f t="shared" si="2"/>
        <v>0.014008697721377182</v>
      </c>
      <c r="H27" s="464">
        <v>90344</v>
      </c>
      <c r="I27" s="451">
        <f t="shared" si="5"/>
        <v>0.26675816877711855</v>
      </c>
      <c r="J27" s="452"/>
    </row>
    <row r="28" spans="1:10" ht="15.75" customHeight="1" thickBot="1">
      <c r="A28" s="446" t="s">
        <v>50</v>
      </c>
      <c r="B28" s="465">
        <v>13720</v>
      </c>
      <c r="C28" s="448">
        <f t="shared" si="0"/>
        <v>0.013735617396980367</v>
      </c>
      <c r="D28" s="464">
        <v>8371</v>
      </c>
      <c r="E28" s="450">
        <f t="shared" si="4"/>
        <v>0.6389917572571975</v>
      </c>
      <c r="F28" s="465">
        <v>116310</v>
      </c>
      <c r="G28" s="448">
        <f t="shared" si="2"/>
        <v>0.01423710838465433</v>
      </c>
      <c r="H28" s="464">
        <v>96991</v>
      </c>
      <c r="I28" s="451">
        <f t="shared" si="5"/>
        <v>0.19918342939035583</v>
      </c>
      <c r="J28" s="452"/>
    </row>
    <row r="29" spans="1:10" s="462" customFormat="1" ht="15.75" customHeight="1">
      <c r="A29" s="454" t="s">
        <v>115</v>
      </c>
      <c r="B29" s="459">
        <f>SUM(B30:B34)</f>
        <v>27807</v>
      </c>
      <c r="C29" s="456">
        <f t="shared" si="0"/>
        <v>0.027838652547947016</v>
      </c>
      <c r="D29" s="457">
        <f>SUM(D30:D34)</f>
        <v>25490</v>
      </c>
      <c r="E29" s="458">
        <f t="shared" si="4"/>
        <v>0.09089839152608858</v>
      </c>
      <c r="F29" s="459">
        <f>SUM(F30:F34)</f>
        <v>262674</v>
      </c>
      <c r="G29" s="456">
        <f t="shared" si="2"/>
        <v>0.032153023882991065</v>
      </c>
      <c r="H29" s="457">
        <f>SUM(H30:H34)</f>
        <v>234500</v>
      </c>
      <c r="I29" s="460">
        <f t="shared" si="5"/>
        <v>0.12014498933901918</v>
      </c>
      <c r="J29" s="461"/>
    </row>
    <row r="30" spans="1:10" ht="15.75" customHeight="1">
      <c r="A30" s="446" t="s">
        <v>49</v>
      </c>
      <c r="B30" s="465">
        <v>16050</v>
      </c>
      <c r="C30" s="448">
        <f t="shared" si="0"/>
        <v>0.016068269622560853</v>
      </c>
      <c r="D30" s="464">
        <v>15167</v>
      </c>
      <c r="E30" s="450">
        <f t="shared" si="4"/>
        <v>0.058218500692292396</v>
      </c>
      <c r="F30" s="465">
        <v>140856</v>
      </c>
      <c r="G30" s="448">
        <f t="shared" si="2"/>
        <v>0.01724170009998169</v>
      </c>
      <c r="H30" s="464">
        <v>141717</v>
      </c>
      <c r="I30" s="451">
        <f t="shared" si="5"/>
        <v>-0.006075488473507029</v>
      </c>
      <c r="J30" s="452"/>
    </row>
    <row r="31" spans="1:10" ht="15.75" customHeight="1">
      <c r="A31" s="446" t="s">
        <v>47</v>
      </c>
      <c r="B31" s="465">
        <v>7966</v>
      </c>
      <c r="C31" s="448">
        <f t="shared" si="0"/>
        <v>0.007975067651920234</v>
      </c>
      <c r="D31" s="464">
        <v>7827</v>
      </c>
      <c r="E31" s="450">
        <f>(B31/D31-1)</f>
        <v>0.017759039223201656</v>
      </c>
      <c r="F31" s="465">
        <v>92778</v>
      </c>
      <c r="G31" s="448">
        <f t="shared" si="2"/>
        <v>0.011356636933294294</v>
      </c>
      <c r="H31" s="464">
        <v>69040</v>
      </c>
      <c r="I31" s="451">
        <f>(F31/H31-1)</f>
        <v>0.34382966396292014</v>
      </c>
      <c r="J31" s="452"/>
    </row>
    <row r="32" spans="1:10" ht="15.75" customHeight="1">
      <c r="A32" s="446" t="s">
        <v>48</v>
      </c>
      <c r="B32" s="465">
        <v>3306</v>
      </c>
      <c r="C32" s="448">
        <f t="shared" si="0"/>
        <v>0.0033097632007592632</v>
      </c>
      <c r="D32" s="464">
        <v>46</v>
      </c>
      <c r="E32" s="450" t="s">
        <v>150</v>
      </c>
      <c r="F32" s="465">
        <v>24465</v>
      </c>
      <c r="G32" s="448">
        <f t="shared" si="2"/>
        <v>0.0029946767829986086</v>
      </c>
      <c r="H32" s="464">
        <v>1162</v>
      </c>
      <c r="I32" s="451" t="s">
        <v>150</v>
      </c>
      <c r="J32" s="452"/>
    </row>
    <row r="33" spans="1:10" ht="15.75" customHeight="1">
      <c r="A33" s="446" t="s">
        <v>51</v>
      </c>
      <c r="B33" s="465">
        <v>485</v>
      </c>
      <c r="C33" s="448">
        <f t="shared" si="0"/>
        <v>0.0004855520727066675</v>
      </c>
      <c r="D33" s="464"/>
      <c r="E33" s="466"/>
      <c r="F33" s="465">
        <v>2272</v>
      </c>
      <c r="G33" s="448">
        <f t="shared" si="2"/>
        <v>0.00027810773149286074</v>
      </c>
      <c r="H33" s="464">
        <v>437</v>
      </c>
      <c r="I33" s="451">
        <f>(F33/H33-1)</f>
        <v>4.19908466819222</v>
      </c>
      <c r="J33" s="452"/>
    </row>
    <row r="34" spans="1:10" ht="15.75" customHeight="1" thickBot="1">
      <c r="A34" s="446" t="s">
        <v>50</v>
      </c>
      <c r="B34" s="465"/>
      <c r="C34" s="448">
        <f t="shared" si="0"/>
        <v>0</v>
      </c>
      <c r="D34" s="464">
        <v>2450</v>
      </c>
      <c r="E34" s="466"/>
      <c r="F34" s="465">
        <v>2303</v>
      </c>
      <c r="G34" s="448">
        <f t="shared" si="2"/>
        <v>0.0002819023352236172</v>
      </c>
      <c r="H34" s="464">
        <v>22144</v>
      </c>
      <c r="I34" s="451">
        <f>(F34/H34-1)</f>
        <v>-0.8959989161849711</v>
      </c>
      <c r="J34" s="452"/>
    </row>
    <row r="35" spans="1:10" s="462" customFormat="1" ht="15.75" customHeight="1">
      <c r="A35" s="454" t="s">
        <v>111</v>
      </c>
      <c r="B35" s="459">
        <f>SUM(B36:B40)</f>
        <v>52492</v>
      </c>
      <c r="C35" s="456">
        <f t="shared" si="0"/>
        <v>0.05255175134127503</v>
      </c>
      <c r="D35" s="457">
        <f>SUM(D36:D40)</f>
        <v>34499</v>
      </c>
      <c r="E35" s="458">
        <f t="shared" si="4"/>
        <v>0.5215513493144728</v>
      </c>
      <c r="F35" s="459">
        <f>SUM(F36:F40)</f>
        <v>354211</v>
      </c>
      <c r="G35" s="456">
        <f t="shared" si="2"/>
        <v>0.04335775426048314</v>
      </c>
      <c r="H35" s="457">
        <f>SUM(H36:H40)</f>
        <v>311010</v>
      </c>
      <c r="I35" s="460">
        <f t="shared" si="5"/>
        <v>0.13890550143082225</v>
      </c>
      <c r="J35" s="461"/>
    </row>
    <row r="36" spans="1:10" ht="15.75" customHeight="1">
      <c r="A36" s="446" t="s">
        <v>49</v>
      </c>
      <c r="B36" s="465">
        <v>20820</v>
      </c>
      <c r="C36" s="448">
        <f t="shared" si="0"/>
        <v>0.020843699286088282</v>
      </c>
      <c r="D36" s="464">
        <v>21548</v>
      </c>
      <c r="E36" s="450">
        <f t="shared" si="4"/>
        <v>-0.03378503805457578</v>
      </c>
      <c r="F36" s="465">
        <v>185129</v>
      </c>
      <c r="G36" s="448">
        <f t="shared" si="2"/>
        <v>0.022661006260361716</v>
      </c>
      <c r="H36" s="464">
        <v>184072</v>
      </c>
      <c r="I36" s="451">
        <f t="shared" si="5"/>
        <v>0.005742318223303844</v>
      </c>
      <c r="J36" s="452"/>
    </row>
    <row r="37" spans="1:10" ht="15.75" customHeight="1">
      <c r="A37" s="446" t="s">
        <v>50</v>
      </c>
      <c r="B37" s="465">
        <v>12435</v>
      </c>
      <c r="C37" s="448">
        <f t="shared" si="0"/>
        <v>0.012449154688881258</v>
      </c>
      <c r="D37" s="464">
        <v>7033</v>
      </c>
      <c r="E37" s="450">
        <f>(B37/D37-1)</f>
        <v>0.7680932745627755</v>
      </c>
      <c r="F37" s="465">
        <v>83055</v>
      </c>
      <c r="G37" s="448">
        <f t="shared" si="2"/>
        <v>0.010166477834128324</v>
      </c>
      <c r="H37" s="464">
        <v>73625</v>
      </c>
      <c r="I37" s="451">
        <f>(F37/H37-1)</f>
        <v>0.12808149405772506</v>
      </c>
      <c r="J37" s="452"/>
    </row>
    <row r="38" spans="1:10" ht="15.75" customHeight="1">
      <c r="A38" s="446" t="s">
        <v>48</v>
      </c>
      <c r="B38" s="465">
        <v>10425</v>
      </c>
      <c r="C38" s="448">
        <f t="shared" si="0"/>
        <v>0.010436866717457749</v>
      </c>
      <c r="D38" s="464">
        <v>38</v>
      </c>
      <c r="E38" s="466" t="s">
        <v>150</v>
      </c>
      <c r="F38" s="465">
        <v>33471</v>
      </c>
      <c r="G38" s="448">
        <f t="shared" si="2"/>
        <v>0.004097070370069341</v>
      </c>
      <c r="H38" s="464">
        <v>468</v>
      </c>
      <c r="I38" s="451" t="s">
        <v>150</v>
      </c>
      <c r="J38" s="452"/>
    </row>
    <row r="39" spans="1:10" ht="15.75" customHeight="1">
      <c r="A39" s="446" t="s">
        <v>47</v>
      </c>
      <c r="B39" s="465">
        <v>8812</v>
      </c>
      <c r="C39" s="448">
        <f t="shared" si="0"/>
        <v>0.00882203064884774</v>
      </c>
      <c r="D39" s="464">
        <v>5880</v>
      </c>
      <c r="E39" s="450">
        <f>(B39/D39-1)</f>
        <v>0.49863945578231283</v>
      </c>
      <c r="F39" s="465">
        <v>52556</v>
      </c>
      <c r="G39" s="448">
        <f t="shared" si="2"/>
        <v>0.006433199795923763</v>
      </c>
      <c r="H39" s="464">
        <v>52834</v>
      </c>
      <c r="I39" s="451">
        <f t="shared" si="5"/>
        <v>-0.005261763258507801</v>
      </c>
      <c r="J39" s="452"/>
    </row>
    <row r="40" spans="1:10" ht="15.75" customHeight="1" thickBot="1">
      <c r="A40" s="446" t="s">
        <v>51</v>
      </c>
      <c r="B40" s="470"/>
      <c r="C40" s="471">
        <f t="shared" si="0"/>
        <v>0</v>
      </c>
      <c r="D40" s="472"/>
      <c r="E40" s="473"/>
      <c r="F40" s="470"/>
      <c r="G40" s="471">
        <f t="shared" si="2"/>
        <v>0</v>
      </c>
      <c r="H40" s="472">
        <v>11</v>
      </c>
      <c r="I40" s="474">
        <f t="shared" si="5"/>
        <v>-1</v>
      </c>
      <c r="J40" s="452"/>
    </row>
    <row r="41" spans="1:10" s="462" customFormat="1" ht="15.75" customHeight="1">
      <c r="A41" s="454" t="s">
        <v>113</v>
      </c>
      <c r="B41" s="459">
        <f>SUM(B42:B45)</f>
        <v>30601</v>
      </c>
      <c r="C41" s="456">
        <f t="shared" si="0"/>
        <v>0.030635832942055116</v>
      </c>
      <c r="D41" s="457">
        <f>SUM(D42:D45)</f>
        <v>21404</v>
      </c>
      <c r="E41" s="458">
        <f t="shared" si="4"/>
        <v>0.42968603999252486</v>
      </c>
      <c r="F41" s="459">
        <f>SUM(F42:F45)</f>
        <v>223899</v>
      </c>
      <c r="G41" s="456">
        <f t="shared" si="2"/>
        <v>0.027406709055246493</v>
      </c>
      <c r="H41" s="457">
        <f>SUM(H42:H45)</f>
        <v>199328</v>
      </c>
      <c r="I41" s="460">
        <f t="shared" si="5"/>
        <v>0.12326918445978485</v>
      </c>
      <c r="J41" s="461"/>
    </row>
    <row r="42" spans="1:10" ht="15.75" customHeight="1">
      <c r="A42" s="446" t="s">
        <v>50</v>
      </c>
      <c r="B42" s="465">
        <v>12746</v>
      </c>
      <c r="C42" s="448">
        <f aca="true" t="shared" si="6" ref="C42:C62">(B42/$B$6)</f>
        <v>0.01276050869839007</v>
      </c>
      <c r="D42" s="464">
        <v>6690</v>
      </c>
      <c r="E42" s="450">
        <f t="shared" si="4"/>
        <v>0.9052316890881913</v>
      </c>
      <c r="F42" s="465">
        <v>75793</v>
      </c>
      <c r="G42" s="448">
        <f aca="true" t="shared" si="7" ref="G42:G62">(F42/$F$6)</f>
        <v>0.009277561308555633</v>
      </c>
      <c r="H42" s="464">
        <v>60333</v>
      </c>
      <c r="I42" s="451">
        <f t="shared" si="5"/>
        <v>0.2562445096381747</v>
      </c>
      <c r="J42" s="452"/>
    </row>
    <row r="43" spans="1:10" ht="15.75" customHeight="1">
      <c r="A43" s="446" t="s">
        <v>49</v>
      </c>
      <c r="B43" s="465">
        <v>9232</v>
      </c>
      <c r="C43" s="448">
        <f t="shared" si="6"/>
        <v>0.009242508732428772</v>
      </c>
      <c r="D43" s="464">
        <v>3732</v>
      </c>
      <c r="E43" s="450">
        <f>(B43/D43-1)</f>
        <v>1.4737406216505895</v>
      </c>
      <c r="F43" s="465">
        <v>54938</v>
      </c>
      <c r="G43" s="448">
        <f t="shared" si="7"/>
        <v>0.006724772250332211</v>
      </c>
      <c r="H43" s="464">
        <v>38453</v>
      </c>
      <c r="I43" s="451">
        <f>(F43/H43-1)</f>
        <v>0.42870517254830576</v>
      </c>
      <c r="J43" s="452"/>
    </row>
    <row r="44" spans="1:10" ht="15.75" customHeight="1">
      <c r="A44" s="446" t="s">
        <v>47</v>
      </c>
      <c r="B44" s="465">
        <v>8289</v>
      </c>
      <c r="C44" s="448">
        <f t="shared" si="6"/>
        <v>0.008298435320959932</v>
      </c>
      <c r="D44" s="464">
        <v>10952</v>
      </c>
      <c r="E44" s="450">
        <f>(B44/D44-1)</f>
        <v>-0.24315193571950333</v>
      </c>
      <c r="F44" s="465">
        <v>90726</v>
      </c>
      <c r="G44" s="448">
        <f t="shared" si="7"/>
        <v>0.011105458647632608</v>
      </c>
      <c r="H44" s="464">
        <v>100208</v>
      </c>
      <c r="I44" s="451">
        <f>(F44/H44-1)</f>
        <v>-0.09462318377774226</v>
      </c>
      <c r="J44" s="452"/>
    </row>
    <row r="45" spans="1:10" ht="15.75" customHeight="1" thickBot="1">
      <c r="A45" s="446" t="s">
        <v>63</v>
      </c>
      <c r="B45" s="465">
        <v>334</v>
      </c>
      <c r="C45" s="448">
        <f t="shared" si="6"/>
        <v>0.0003343801902763442</v>
      </c>
      <c r="D45" s="464">
        <v>30</v>
      </c>
      <c r="E45" s="466" t="s">
        <v>150</v>
      </c>
      <c r="F45" s="465">
        <v>2442</v>
      </c>
      <c r="G45" s="448">
        <f t="shared" si="7"/>
        <v>0.00029891684872604136</v>
      </c>
      <c r="H45" s="464">
        <v>334</v>
      </c>
      <c r="I45" s="451">
        <f t="shared" si="5"/>
        <v>6.311377245508982</v>
      </c>
      <c r="J45" s="452"/>
    </row>
    <row r="46" spans="1:10" s="462" customFormat="1" ht="15.75" customHeight="1">
      <c r="A46" s="454" t="s">
        <v>121</v>
      </c>
      <c r="B46" s="459">
        <f>SUM(B47:B49)</f>
        <v>12625</v>
      </c>
      <c r="C46" s="456">
        <f t="shared" si="6"/>
        <v>0.012639370964786963</v>
      </c>
      <c r="D46" s="457">
        <f>SUM(D47:D49)</f>
        <v>11988</v>
      </c>
      <c r="E46" s="458">
        <f t="shared" si="4"/>
        <v>0.053136469803136466</v>
      </c>
      <c r="F46" s="459">
        <f>SUM(F47:F49)</f>
        <v>111195</v>
      </c>
      <c r="G46" s="456">
        <f t="shared" si="7"/>
        <v>0.013610998769079513</v>
      </c>
      <c r="H46" s="457">
        <f>SUM(H47:H49)</f>
        <v>110999</v>
      </c>
      <c r="I46" s="460">
        <f t="shared" si="5"/>
        <v>0.0017657816737086662</v>
      </c>
      <c r="J46" s="461"/>
    </row>
    <row r="47" spans="1:10" ht="15.75" customHeight="1">
      <c r="A47" s="469" t="s">
        <v>47</v>
      </c>
      <c r="B47" s="465">
        <v>9405</v>
      </c>
      <c r="C47" s="448">
        <f>(B47/$B$6)</f>
        <v>0.009415705657332386</v>
      </c>
      <c r="D47" s="464">
        <v>8937</v>
      </c>
      <c r="E47" s="450">
        <f>(B47/D47-1)</f>
        <v>0.05236656596173206</v>
      </c>
      <c r="F47" s="465">
        <v>82774</v>
      </c>
      <c r="G47" s="448">
        <f t="shared" si="7"/>
        <v>0.010132081587407596</v>
      </c>
      <c r="H47" s="464">
        <v>83379</v>
      </c>
      <c r="I47" s="451">
        <f t="shared" si="5"/>
        <v>-0.0072560236990129034</v>
      </c>
      <c r="J47" s="452"/>
    </row>
    <row r="48" spans="1:10" ht="15.75" customHeight="1">
      <c r="A48" s="469" t="s">
        <v>49</v>
      </c>
      <c r="B48" s="465">
        <v>2534</v>
      </c>
      <c r="C48" s="448">
        <f>(B48/$B$6)</f>
        <v>0.0025368844376055574</v>
      </c>
      <c r="D48" s="464">
        <v>2800</v>
      </c>
      <c r="E48" s="450">
        <f>(B48/D48-1)</f>
        <v>-0.09499999999999997</v>
      </c>
      <c r="F48" s="465">
        <v>23490</v>
      </c>
      <c r="G48" s="448">
        <f t="shared" si="7"/>
        <v>0.00287533037533772</v>
      </c>
      <c r="H48" s="464">
        <v>24446</v>
      </c>
      <c r="I48" s="451">
        <f>(F48/H48-1)</f>
        <v>-0.039106602307125926</v>
      </c>
      <c r="J48" s="452"/>
    </row>
    <row r="49" spans="1:10" ht="15.75" customHeight="1" thickBot="1">
      <c r="A49" s="469" t="s">
        <v>63</v>
      </c>
      <c r="B49" s="465">
        <v>686</v>
      </c>
      <c r="C49" s="448">
        <f>(B49/$B$6)</f>
        <v>0.0006867808698490183</v>
      </c>
      <c r="D49" s="464">
        <v>251</v>
      </c>
      <c r="E49" s="450">
        <f>(B49/D49-1)</f>
        <v>1.7330677290836651</v>
      </c>
      <c r="F49" s="465">
        <v>4931</v>
      </c>
      <c r="G49" s="448">
        <f t="shared" si="7"/>
        <v>0.0006035868063341974</v>
      </c>
      <c r="H49" s="464">
        <v>3174</v>
      </c>
      <c r="I49" s="451">
        <f t="shared" si="5"/>
        <v>0.5535601764335223</v>
      </c>
      <c r="J49" s="452"/>
    </row>
    <row r="50" spans="1:10" ht="15.75" customHeight="1">
      <c r="A50" s="454" t="s">
        <v>116</v>
      </c>
      <c r="B50" s="459">
        <f>SUM(B51:B54)</f>
        <v>24890</v>
      </c>
      <c r="C50" s="456">
        <f t="shared" si="6"/>
        <v>0.024918332143647328</v>
      </c>
      <c r="D50" s="457">
        <f>SUM(D51:D54)</f>
        <v>14987</v>
      </c>
      <c r="E50" s="458">
        <f t="shared" si="4"/>
        <v>0.6607726696470275</v>
      </c>
      <c r="F50" s="459">
        <f>SUM(F51:F54)</f>
        <v>171406</v>
      </c>
      <c r="G50" s="456">
        <f t="shared" si="7"/>
        <v>0.0209812208733562</v>
      </c>
      <c r="H50" s="457">
        <f>SUM(H51:H54)</f>
        <v>136485</v>
      </c>
      <c r="I50" s="460">
        <f t="shared" si="5"/>
        <v>0.25585961827307035</v>
      </c>
      <c r="J50" s="452"/>
    </row>
    <row r="51" spans="1:10" ht="15.75" customHeight="1">
      <c r="A51" s="469" t="s">
        <v>50</v>
      </c>
      <c r="B51" s="465">
        <v>10802</v>
      </c>
      <c r="C51" s="448">
        <f>(B51/$B$6)</f>
        <v>0.010814295854386438</v>
      </c>
      <c r="D51" s="464">
        <v>6580</v>
      </c>
      <c r="E51" s="450">
        <f>(B51/D51-1)</f>
        <v>0.6416413373860181</v>
      </c>
      <c r="F51" s="465">
        <v>78659</v>
      </c>
      <c r="G51" s="448">
        <f t="shared" si="7"/>
        <v>0.009628378543792665</v>
      </c>
      <c r="H51" s="464">
        <v>60007</v>
      </c>
      <c r="I51" s="451">
        <f t="shared" si="5"/>
        <v>0.31083040311963606</v>
      </c>
      <c r="J51" s="452"/>
    </row>
    <row r="52" spans="1:10" ht="15.75" customHeight="1">
      <c r="A52" s="469" t="s">
        <v>49</v>
      </c>
      <c r="B52" s="465">
        <v>8710</v>
      </c>
      <c r="C52" s="448">
        <f>(B52/$B$6)</f>
        <v>0.008719914542835204</v>
      </c>
      <c r="D52" s="464">
        <v>8226</v>
      </c>
      <c r="E52" s="450">
        <f>(B52/D52-1)</f>
        <v>0.05883783126671527</v>
      </c>
      <c r="F52" s="465">
        <v>74993</v>
      </c>
      <c r="G52" s="448">
        <f t="shared" si="7"/>
        <v>0.009179636050987722</v>
      </c>
      <c r="H52" s="464">
        <v>75215</v>
      </c>
      <c r="I52" s="451">
        <f>(F52/H52-1)</f>
        <v>-0.0029515389217575905</v>
      </c>
      <c r="J52" s="452"/>
    </row>
    <row r="53" spans="1:10" ht="15.75" customHeight="1">
      <c r="A53" s="469" t="s">
        <v>48</v>
      </c>
      <c r="B53" s="465">
        <v>5378</v>
      </c>
      <c r="C53" s="448">
        <f>(B53/$B$6)</f>
        <v>0.005384121746425686</v>
      </c>
      <c r="D53" s="464">
        <v>181</v>
      </c>
      <c r="E53" s="450" t="s">
        <v>150</v>
      </c>
      <c r="F53" s="465">
        <v>17754</v>
      </c>
      <c r="G53" s="448">
        <f t="shared" si="7"/>
        <v>0.0021732062785758143</v>
      </c>
      <c r="H53" s="464">
        <v>1224</v>
      </c>
      <c r="I53" s="451" t="s">
        <v>150</v>
      </c>
      <c r="J53" s="452"/>
    </row>
    <row r="54" spans="1:10" ht="15.75" customHeight="1" thickBot="1">
      <c r="A54" s="469" t="s">
        <v>51</v>
      </c>
      <c r="B54" s="465"/>
      <c r="C54" s="448">
        <f>(B54/$B$6)</f>
        <v>0</v>
      </c>
      <c r="D54" s="464"/>
      <c r="E54" s="450"/>
      <c r="F54" s="465"/>
      <c r="G54" s="448">
        <f t="shared" si="7"/>
        <v>0</v>
      </c>
      <c r="H54" s="464">
        <v>39</v>
      </c>
      <c r="I54" s="451">
        <f t="shared" si="5"/>
        <v>-1</v>
      </c>
      <c r="J54" s="452"/>
    </row>
    <row r="55" spans="1:10" s="462" customFormat="1" ht="15.75" customHeight="1" thickBot="1">
      <c r="A55" s="475" t="s">
        <v>151</v>
      </c>
      <c r="B55" s="476">
        <f>SUM(B56:B62)</f>
        <v>443372</v>
      </c>
      <c r="C55" s="477">
        <f t="shared" si="6"/>
        <v>0.4438766877940218</v>
      </c>
      <c r="D55" s="478">
        <f>SUM(D56:D62)</f>
        <v>387537</v>
      </c>
      <c r="E55" s="479">
        <f t="shared" si="4"/>
        <v>0.14407656559244675</v>
      </c>
      <c r="F55" s="476">
        <f>SUM(F56:F62)</f>
        <v>3832485</v>
      </c>
      <c r="G55" s="477">
        <f t="shared" si="7"/>
        <v>0.4691213509376833</v>
      </c>
      <c r="H55" s="478">
        <f>SUM(H56:H62)</f>
        <v>3636082</v>
      </c>
      <c r="I55" s="479">
        <f t="shared" si="5"/>
        <v>0.05401500846240537</v>
      </c>
      <c r="J55" s="461"/>
    </row>
    <row r="56" spans="1:10" ht="15.75" customHeight="1">
      <c r="A56" s="480" t="s">
        <v>47</v>
      </c>
      <c r="B56" s="481">
        <v>108758</v>
      </c>
      <c r="C56" s="482">
        <f t="shared" si="6"/>
        <v>0.1088817986050139</v>
      </c>
      <c r="D56" s="483">
        <v>98210</v>
      </c>
      <c r="E56" s="484">
        <f t="shared" si="4"/>
        <v>0.10740250483657476</v>
      </c>
      <c r="F56" s="481">
        <v>913780</v>
      </c>
      <c r="G56" s="485">
        <f t="shared" si="7"/>
        <v>0.11185267732550454</v>
      </c>
      <c r="H56" s="486">
        <v>854920</v>
      </c>
      <c r="I56" s="484">
        <f t="shared" si="5"/>
        <v>0.06884854723248957</v>
      </c>
      <c r="J56" s="452"/>
    </row>
    <row r="57" spans="1:10" ht="15.75" customHeight="1">
      <c r="A57" s="446" t="s">
        <v>48</v>
      </c>
      <c r="B57" s="465">
        <v>95607</v>
      </c>
      <c r="C57" s="448">
        <f t="shared" si="6"/>
        <v>0.0957158288974564</v>
      </c>
      <c r="D57" s="464">
        <v>70712</v>
      </c>
      <c r="E57" s="451">
        <f t="shared" si="4"/>
        <v>0.35206188482860057</v>
      </c>
      <c r="F57" s="465">
        <v>705304</v>
      </c>
      <c r="G57" s="450">
        <f t="shared" si="7"/>
        <v>0.08633384482959536</v>
      </c>
      <c r="H57" s="487">
        <v>677067</v>
      </c>
      <c r="I57" s="451">
        <f t="shared" si="5"/>
        <v>0.04170488297317698</v>
      </c>
      <c r="J57" s="452"/>
    </row>
    <row r="58" spans="1:10" ht="15.75" customHeight="1">
      <c r="A58" s="446" t="s">
        <v>51</v>
      </c>
      <c r="B58" s="465">
        <v>75732</v>
      </c>
      <c r="C58" s="448">
        <f t="shared" si="6"/>
        <v>0.07581820529942544</v>
      </c>
      <c r="D58" s="464">
        <v>77625</v>
      </c>
      <c r="E58" s="451">
        <f t="shared" si="4"/>
        <v>-0.024386473429951705</v>
      </c>
      <c r="F58" s="465">
        <v>709623</v>
      </c>
      <c r="G58" s="450">
        <f t="shared" si="7"/>
        <v>0.08686251881389011</v>
      </c>
      <c r="H58" s="487">
        <v>759251</v>
      </c>
      <c r="I58" s="451">
        <f t="shared" si="5"/>
        <v>-0.06536441835440454</v>
      </c>
      <c r="J58" s="452"/>
    </row>
    <row r="59" spans="1:10" ht="15.75" customHeight="1">
      <c r="A59" s="446" t="s">
        <v>50</v>
      </c>
      <c r="B59" s="465">
        <v>69401</v>
      </c>
      <c r="C59" s="448">
        <f t="shared" si="6"/>
        <v>0.06947999875858851</v>
      </c>
      <c r="D59" s="464">
        <v>56023</v>
      </c>
      <c r="E59" s="451">
        <f t="shared" si="4"/>
        <v>0.23879478071506344</v>
      </c>
      <c r="F59" s="465">
        <v>632789</v>
      </c>
      <c r="G59" s="450">
        <f t="shared" si="7"/>
        <v>0.07745753226392424</v>
      </c>
      <c r="H59" s="487">
        <v>577072</v>
      </c>
      <c r="I59" s="451">
        <f t="shared" si="5"/>
        <v>0.09655121024759472</v>
      </c>
      <c r="J59" s="452"/>
    </row>
    <row r="60" spans="1:10" ht="15.75" customHeight="1">
      <c r="A60" s="446" t="s">
        <v>49</v>
      </c>
      <c r="B60" s="465">
        <v>50304</v>
      </c>
      <c r="C60" s="448">
        <f t="shared" si="6"/>
        <v>0.0503612607534767</v>
      </c>
      <c r="D60" s="464">
        <v>52457</v>
      </c>
      <c r="E60" s="451">
        <f t="shared" si="4"/>
        <v>-0.04104314009569743</v>
      </c>
      <c r="F60" s="465">
        <v>512288</v>
      </c>
      <c r="G60" s="450">
        <f t="shared" si="7"/>
        <v>0.06270741793618603</v>
      </c>
      <c r="H60" s="487">
        <v>505952</v>
      </c>
      <c r="I60" s="451">
        <f t="shared" si="5"/>
        <v>0.012522927076086265</v>
      </c>
      <c r="J60" s="452"/>
    </row>
    <row r="61" spans="1:11" ht="15.75" customHeight="1">
      <c r="A61" s="446" t="s">
        <v>52</v>
      </c>
      <c r="B61" s="465">
        <v>26965</v>
      </c>
      <c r="C61" s="448">
        <f t="shared" si="6"/>
        <v>0.02699569410419647</v>
      </c>
      <c r="D61" s="464">
        <v>19044</v>
      </c>
      <c r="E61" s="451">
        <f t="shared" si="4"/>
        <v>0.41593152699012803</v>
      </c>
      <c r="F61" s="465">
        <v>224925</v>
      </c>
      <c r="G61" s="450">
        <f t="shared" si="7"/>
        <v>0.027532298198077336</v>
      </c>
      <c r="H61" s="487">
        <v>130169</v>
      </c>
      <c r="I61" s="451">
        <f t="shared" si="5"/>
        <v>0.7279459779210105</v>
      </c>
      <c r="J61" s="452"/>
      <c r="K61" s="418"/>
    </row>
    <row r="62" spans="1:10" ht="15.75" customHeight="1" thickBot="1">
      <c r="A62" s="488" t="s">
        <v>53</v>
      </c>
      <c r="B62" s="470">
        <v>16605</v>
      </c>
      <c r="C62" s="471">
        <f t="shared" si="6"/>
        <v>0.016623901375864357</v>
      </c>
      <c r="D62" s="472">
        <v>13466</v>
      </c>
      <c r="E62" s="474">
        <f t="shared" si="4"/>
        <v>0.2331055992870934</v>
      </c>
      <c r="F62" s="470">
        <v>133776</v>
      </c>
      <c r="G62" s="473">
        <f t="shared" si="7"/>
        <v>0.016375061570505695</v>
      </c>
      <c r="H62" s="489">
        <v>131651</v>
      </c>
      <c r="I62" s="474">
        <f t="shared" si="5"/>
        <v>0.0161411611001816</v>
      </c>
      <c r="J62" s="452"/>
    </row>
    <row r="63" ht="15.75" customHeight="1">
      <c r="A63" s="490" t="s">
        <v>152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63:I65536 E63:E65536 I3:I5 E3:E5">
    <cfRule type="cellIs" priority="1" dxfId="0" operator="lessThan" stopIfTrue="1">
      <formula>0</formula>
    </cfRule>
  </conditionalFormatting>
  <conditionalFormatting sqref="E6:E62 I6:I62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55" right="0.39" top="0.27" bottom="0.18" header="0.25" footer="0.18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I36"/>
  <sheetViews>
    <sheetView showGridLines="0" zoomScale="90" zoomScaleNormal="90" workbookViewId="0" topLeftCell="A1">
      <selection activeCell="H12" sqref="H12"/>
    </sheetView>
  </sheetViews>
  <sheetFormatPr defaultColWidth="9.140625" defaultRowHeight="12.75"/>
  <cols>
    <col min="1" max="1" width="17.421875" style="491" customWidth="1"/>
    <col min="2" max="2" width="12.8515625" style="491" customWidth="1"/>
    <col min="3" max="3" width="10.421875" style="491" customWidth="1"/>
    <col min="4" max="4" width="13.140625" style="491" customWidth="1"/>
    <col min="5" max="5" width="9.421875" style="491" customWidth="1"/>
    <col min="6" max="6" width="11.140625" style="491" customWidth="1"/>
    <col min="7" max="7" width="9.8515625" style="491" customWidth="1"/>
    <col min="8" max="8" width="10.28125" style="491" customWidth="1"/>
    <col min="9" max="9" width="10.7109375" style="491" customWidth="1"/>
    <col min="10" max="16384" width="9.140625" style="491" customWidth="1"/>
  </cols>
  <sheetData>
    <row r="1" spans="8:9" ht="18.75" thickBot="1">
      <c r="H1" s="234" t="s">
        <v>0</v>
      </c>
      <c r="I1" s="235"/>
    </row>
    <row r="2" ht="14.25" thickBot="1"/>
    <row r="3" spans="1:9" ht="20.25" customHeight="1" thickBot="1">
      <c r="A3" s="492" t="s">
        <v>153</v>
      </c>
      <c r="B3" s="493"/>
      <c r="C3" s="493"/>
      <c r="D3" s="493"/>
      <c r="E3" s="493"/>
      <c r="F3" s="493"/>
      <c r="G3" s="493"/>
      <c r="H3" s="493"/>
      <c r="I3" s="494"/>
    </row>
    <row r="4" spans="1:9" s="499" customFormat="1" ht="20.25" customHeight="1" thickBot="1">
      <c r="A4" s="495" t="s">
        <v>104</v>
      </c>
      <c r="B4" s="496" t="s">
        <v>39</v>
      </c>
      <c r="C4" s="497"/>
      <c r="D4" s="497"/>
      <c r="E4" s="498"/>
      <c r="F4" s="497" t="s">
        <v>40</v>
      </c>
      <c r="G4" s="497"/>
      <c r="H4" s="497"/>
      <c r="I4" s="498"/>
    </row>
    <row r="5" spans="1:9" s="505" customFormat="1" ht="32.25" customHeight="1" thickBot="1">
      <c r="A5" s="500"/>
      <c r="B5" s="501" t="s">
        <v>41</v>
      </c>
      <c r="C5" s="502" t="s">
        <v>42</v>
      </c>
      <c r="D5" s="501" t="s">
        <v>43</v>
      </c>
      <c r="E5" s="503" t="s">
        <v>44</v>
      </c>
      <c r="F5" s="504" t="s">
        <v>45</v>
      </c>
      <c r="G5" s="503" t="s">
        <v>42</v>
      </c>
      <c r="H5" s="504" t="s">
        <v>46</v>
      </c>
      <c r="I5" s="503" t="s">
        <v>44</v>
      </c>
    </row>
    <row r="6" spans="1:9" s="510" customFormat="1" ht="18" customHeight="1" thickBot="1">
      <c r="A6" s="506" t="s">
        <v>106</v>
      </c>
      <c r="B6" s="507">
        <f>SUM(B7:B34)</f>
        <v>8051.084000000001</v>
      </c>
      <c r="C6" s="508">
        <f>SUM(C7:C34)</f>
        <v>1</v>
      </c>
      <c r="D6" s="509">
        <f>SUM(D7:D34)</f>
        <v>10076.234</v>
      </c>
      <c r="E6" s="508">
        <f aca="true" t="shared" si="0" ref="E6:E34">(B6/D6-1)</f>
        <v>-0.20098282751273933</v>
      </c>
      <c r="F6" s="507">
        <f>SUM(F7:F34)</f>
        <v>81489.24900000017</v>
      </c>
      <c r="G6" s="508">
        <f>SUM(G7:G34)</f>
        <v>0.9999999999999999</v>
      </c>
      <c r="H6" s="509">
        <f>SUM(H7:H34)</f>
        <v>104338.67900000008</v>
      </c>
      <c r="I6" s="508">
        <f aca="true" t="shared" si="1" ref="I6:I34">(F6/H6-1)</f>
        <v>-0.21899290099311963</v>
      </c>
    </row>
    <row r="7" spans="1:9" s="515" customFormat="1" ht="18" customHeight="1" thickTop="1">
      <c r="A7" s="511" t="s">
        <v>110</v>
      </c>
      <c r="B7" s="512">
        <v>1218.085</v>
      </c>
      <c r="C7" s="513">
        <f aca="true" t="shared" si="2" ref="C7:C34">B7/$B$6</f>
        <v>0.1512945337547093</v>
      </c>
      <c r="D7" s="512">
        <v>1519.7459999999996</v>
      </c>
      <c r="E7" s="514">
        <f t="shared" si="0"/>
        <v>-0.19849435366173007</v>
      </c>
      <c r="F7" s="512">
        <v>8467.016000000003</v>
      </c>
      <c r="G7" s="514">
        <f aca="true" t="shared" si="3" ref="G7:G34">(F7/$F$6)</f>
        <v>0.10390347320540388</v>
      </c>
      <c r="H7" s="512">
        <v>17507.727000000006</v>
      </c>
      <c r="I7" s="514">
        <f t="shared" si="1"/>
        <v>-0.5163840514533954</v>
      </c>
    </row>
    <row r="8" spans="1:9" s="515" customFormat="1" ht="18" customHeight="1">
      <c r="A8" s="511" t="s">
        <v>108</v>
      </c>
      <c r="B8" s="512">
        <v>1079</v>
      </c>
      <c r="C8" s="513">
        <f t="shared" si="2"/>
        <v>0.13401922026897248</v>
      </c>
      <c r="D8" s="512">
        <v>989.925</v>
      </c>
      <c r="E8" s="514">
        <f t="shared" si="0"/>
        <v>0.08998156425991866</v>
      </c>
      <c r="F8" s="512">
        <v>10636.145</v>
      </c>
      <c r="G8" s="514">
        <f t="shared" si="3"/>
        <v>0.13052206432777383</v>
      </c>
      <c r="H8" s="512">
        <v>12935.696999999995</v>
      </c>
      <c r="I8" s="514">
        <f t="shared" si="1"/>
        <v>-0.17776792390854512</v>
      </c>
    </row>
    <row r="9" spans="1:9" s="515" customFormat="1" ht="18" customHeight="1">
      <c r="A9" s="511" t="s">
        <v>107</v>
      </c>
      <c r="B9" s="512">
        <v>850.29</v>
      </c>
      <c r="C9" s="513">
        <f t="shared" si="2"/>
        <v>0.1056118654332758</v>
      </c>
      <c r="D9" s="512">
        <v>1338.5719999999994</v>
      </c>
      <c r="E9" s="514">
        <f t="shared" si="0"/>
        <v>-0.36477828611385843</v>
      </c>
      <c r="F9" s="512">
        <v>10903.390999999996</v>
      </c>
      <c r="G9" s="514">
        <f t="shared" si="3"/>
        <v>0.13380158896788916</v>
      </c>
      <c r="H9" s="512">
        <v>16491.289000000004</v>
      </c>
      <c r="I9" s="514">
        <f t="shared" si="1"/>
        <v>-0.33883937150091825</v>
      </c>
    </row>
    <row r="10" spans="1:9" s="515" customFormat="1" ht="18" customHeight="1">
      <c r="A10" s="511" t="s">
        <v>126</v>
      </c>
      <c r="B10" s="512">
        <v>606.84</v>
      </c>
      <c r="C10" s="513">
        <f t="shared" si="2"/>
        <v>0.07537370123079078</v>
      </c>
      <c r="D10" s="512">
        <v>878.5870000000001</v>
      </c>
      <c r="E10" s="514">
        <f t="shared" si="0"/>
        <v>-0.3093000465520205</v>
      </c>
      <c r="F10" s="512">
        <v>8567.588000000002</v>
      </c>
      <c r="G10" s="514">
        <f t="shared" si="3"/>
        <v>0.10513764828044965</v>
      </c>
      <c r="H10" s="512">
        <v>9037.767000000002</v>
      </c>
      <c r="I10" s="514">
        <f t="shared" si="1"/>
        <v>-0.052023801897083666</v>
      </c>
    </row>
    <row r="11" spans="1:9" s="515" customFormat="1" ht="18" customHeight="1">
      <c r="A11" s="511" t="s">
        <v>109</v>
      </c>
      <c r="B11" s="512">
        <v>551.394</v>
      </c>
      <c r="C11" s="513">
        <f t="shared" si="2"/>
        <v>0.06848692672936961</v>
      </c>
      <c r="D11" s="512">
        <v>588.006</v>
      </c>
      <c r="E11" s="514">
        <f t="shared" si="0"/>
        <v>-0.0622646707686656</v>
      </c>
      <c r="F11" s="512">
        <v>5302.831999999999</v>
      </c>
      <c r="G11" s="514">
        <f t="shared" si="3"/>
        <v>0.06507400749269376</v>
      </c>
      <c r="H11" s="512">
        <v>6289.432999999998</v>
      </c>
      <c r="I11" s="514">
        <f t="shared" si="1"/>
        <v>-0.15686644567165264</v>
      </c>
    </row>
    <row r="12" spans="1:9" s="515" customFormat="1" ht="18" customHeight="1">
      <c r="A12" s="511" t="s">
        <v>123</v>
      </c>
      <c r="B12" s="512">
        <v>246.56199999999998</v>
      </c>
      <c r="C12" s="513">
        <f t="shared" si="2"/>
        <v>0.03062469600366857</v>
      </c>
      <c r="D12" s="512">
        <v>220.575</v>
      </c>
      <c r="E12" s="514">
        <f t="shared" si="0"/>
        <v>0.11781480222146667</v>
      </c>
      <c r="F12" s="512">
        <v>1802.9859999999999</v>
      </c>
      <c r="G12" s="514">
        <f t="shared" si="3"/>
        <v>0.02212544626592394</v>
      </c>
      <c r="H12" s="512">
        <v>2259.299</v>
      </c>
      <c r="I12" s="514">
        <f t="shared" si="1"/>
        <v>-0.20197105385342984</v>
      </c>
    </row>
    <row r="13" spans="1:9" s="515" customFormat="1" ht="18" customHeight="1">
      <c r="A13" s="511" t="s">
        <v>114</v>
      </c>
      <c r="B13" s="512">
        <v>150.714</v>
      </c>
      <c r="C13" s="513">
        <f t="shared" si="2"/>
        <v>0.018719715258218642</v>
      </c>
      <c r="D13" s="512">
        <v>165.236</v>
      </c>
      <c r="E13" s="514">
        <f t="shared" si="0"/>
        <v>-0.08788641700355848</v>
      </c>
      <c r="F13" s="512">
        <v>2288.357000000001</v>
      </c>
      <c r="G13" s="514">
        <f t="shared" si="3"/>
        <v>0.028081704373051665</v>
      </c>
      <c r="H13" s="512">
        <v>1776.7020000000002</v>
      </c>
      <c r="I13" s="514">
        <f t="shared" si="1"/>
        <v>0.2879802015194448</v>
      </c>
    </row>
    <row r="14" spans="1:9" s="515" customFormat="1" ht="18" customHeight="1">
      <c r="A14" s="511" t="s">
        <v>138</v>
      </c>
      <c r="B14" s="512">
        <v>115.627</v>
      </c>
      <c r="C14" s="513">
        <f t="shared" si="2"/>
        <v>0.01436166856537579</v>
      </c>
      <c r="D14" s="512">
        <v>316.3190000000001</v>
      </c>
      <c r="E14" s="514">
        <f t="shared" si="0"/>
        <v>-0.6344607816792542</v>
      </c>
      <c r="F14" s="512">
        <v>2116.537</v>
      </c>
      <c r="G14" s="514">
        <f t="shared" si="3"/>
        <v>0.025973205373386068</v>
      </c>
      <c r="H14" s="512">
        <v>2477.183</v>
      </c>
      <c r="I14" s="514">
        <f t="shared" si="1"/>
        <v>-0.14558714475272927</v>
      </c>
    </row>
    <row r="15" spans="1:9" s="515" customFormat="1" ht="18" customHeight="1">
      <c r="A15" s="511" t="s">
        <v>131</v>
      </c>
      <c r="B15" s="512">
        <v>109.38900000000001</v>
      </c>
      <c r="C15" s="513">
        <f t="shared" si="2"/>
        <v>0.01358686606673089</v>
      </c>
      <c r="D15" s="512">
        <v>138.721</v>
      </c>
      <c r="E15" s="514">
        <f t="shared" si="0"/>
        <v>-0.2114459959198679</v>
      </c>
      <c r="F15" s="512">
        <v>775.5519999999998</v>
      </c>
      <c r="G15" s="514">
        <f t="shared" si="3"/>
        <v>0.009517230917172867</v>
      </c>
      <c r="H15" s="512">
        <v>1279.489</v>
      </c>
      <c r="I15" s="514">
        <f t="shared" si="1"/>
        <v>-0.39385801675512666</v>
      </c>
    </row>
    <row r="16" spans="1:9" s="515" customFormat="1" ht="18" customHeight="1">
      <c r="A16" s="511" t="s">
        <v>115</v>
      </c>
      <c r="B16" s="512">
        <v>108.003</v>
      </c>
      <c r="C16" s="513">
        <f t="shared" si="2"/>
        <v>0.013414715335226908</v>
      </c>
      <c r="D16" s="512">
        <v>117.744</v>
      </c>
      <c r="E16" s="514">
        <f t="shared" si="0"/>
        <v>-0.08273033020790865</v>
      </c>
      <c r="F16" s="512">
        <v>980.7010000000001</v>
      </c>
      <c r="G16" s="514">
        <f t="shared" si="3"/>
        <v>0.012034728654819216</v>
      </c>
      <c r="H16" s="512">
        <v>1085.615</v>
      </c>
      <c r="I16" s="514">
        <f t="shared" si="1"/>
        <v>-0.09664015327717457</v>
      </c>
    </row>
    <row r="17" spans="1:9" s="515" customFormat="1" ht="18" customHeight="1">
      <c r="A17" s="511" t="s">
        <v>112</v>
      </c>
      <c r="B17" s="512">
        <v>99.33099999999999</v>
      </c>
      <c r="C17" s="513">
        <f t="shared" si="2"/>
        <v>0.012337593297995646</v>
      </c>
      <c r="D17" s="512">
        <v>87.476</v>
      </c>
      <c r="E17" s="514">
        <f t="shared" si="0"/>
        <v>0.13552288627737874</v>
      </c>
      <c r="F17" s="512">
        <v>879.266</v>
      </c>
      <c r="G17" s="514">
        <f t="shared" si="3"/>
        <v>0.010789963225701076</v>
      </c>
      <c r="H17" s="512">
        <v>886.4989999999999</v>
      </c>
      <c r="I17" s="514">
        <f t="shared" si="1"/>
        <v>-0.00815906165714786</v>
      </c>
    </row>
    <row r="18" spans="1:9" s="515" customFormat="1" ht="18" customHeight="1">
      <c r="A18" s="511" t="s">
        <v>111</v>
      </c>
      <c r="B18" s="512">
        <v>65.541</v>
      </c>
      <c r="C18" s="513">
        <f t="shared" si="2"/>
        <v>0.008140642924604934</v>
      </c>
      <c r="D18" s="512">
        <v>117.15200000000002</v>
      </c>
      <c r="E18" s="514">
        <f t="shared" si="0"/>
        <v>-0.4405473231357554</v>
      </c>
      <c r="F18" s="512">
        <v>601.9589999999998</v>
      </c>
      <c r="G18" s="514">
        <f t="shared" si="3"/>
        <v>0.0073869744461628134</v>
      </c>
      <c r="H18" s="512">
        <v>1008.3320000000003</v>
      </c>
      <c r="I18" s="514">
        <f t="shared" si="1"/>
        <v>-0.4030150783670461</v>
      </c>
    </row>
    <row r="19" spans="1:9" s="515" customFormat="1" ht="18" customHeight="1">
      <c r="A19" s="511" t="s">
        <v>116</v>
      </c>
      <c r="B19" s="512">
        <v>65.14</v>
      </c>
      <c r="C19" s="513">
        <f t="shared" si="2"/>
        <v>0.008090835966933147</v>
      </c>
      <c r="D19" s="512">
        <v>146.16699999999997</v>
      </c>
      <c r="E19" s="514">
        <f t="shared" si="0"/>
        <v>-0.5543453720744079</v>
      </c>
      <c r="F19" s="512">
        <v>896.965</v>
      </c>
      <c r="G19" s="514">
        <f t="shared" si="3"/>
        <v>0.011007157520865092</v>
      </c>
      <c r="H19" s="512">
        <v>1161.375</v>
      </c>
      <c r="I19" s="514">
        <f t="shared" si="1"/>
        <v>-0.22766978796684956</v>
      </c>
    </row>
    <row r="20" spans="1:9" s="515" customFormat="1" ht="18" customHeight="1">
      <c r="A20" s="511" t="s">
        <v>154</v>
      </c>
      <c r="B20" s="512">
        <v>55.18900000000001</v>
      </c>
      <c r="C20" s="513">
        <f t="shared" si="2"/>
        <v>0.006854853334035516</v>
      </c>
      <c r="D20" s="512">
        <v>30.078000000000003</v>
      </c>
      <c r="E20" s="514">
        <f t="shared" si="0"/>
        <v>0.8348626903384535</v>
      </c>
      <c r="F20" s="512">
        <v>301.665</v>
      </c>
      <c r="G20" s="514">
        <f t="shared" si="3"/>
        <v>0.0037018993757078236</v>
      </c>
      <c r="H20" s="512">
        <v>246.329</v>
      </c>
      <c r="I20" s="514">
        <f t="shared" si="1"/>
        <v>0.22464265271242945</v>
      </c>
    </row>
    <row r="21" spans="1:9" s="515" customFormat="1" ht="18" customHeight="1">
      <c r="A21" s="511" t="s">
        <v>113</v>
      </c>
      <c r="B21" s="512">
        <v>52.655</v>
      </c>
      <c r="C21" s="513">
        <f t="shared" si="2"/>
        <v>0.006540113107750459</v>
      </c>
      <c r="D21" s="512">
        <v>120.05</v>
      </c>
      <c r="E21" s="514">
        <f t="shared" si="0"/>
        <v>-0.5613910870470638</v>
      </c>
      <c r="F21" s="512">
        <v>924.2980000000005</v>
      </c>
      <c r="G21" s="514">
        <f t="shared" si="3"/>
        <v>0.011342576000424284</v>
      </c>
      <c r="H21" s="512">
        <v>921.6439999999998</v>
      </c>
      <c r="I21" s="514">
        <f t="shared" si="1"/>
        <v>0.0028796368228953817</v>
      </c>
    </row>
    <row r="22" spans="1:9" s="515" customFormat="1" ht="18" customHeight="1">
      <c r="A22" s="511" t="s">
        <v>121</v>
      </c>
      <c r="B22" s="512">
        <v>51.321</v>
      </c>
      <c r="C22" s="513">
        <f t="shared" si="2"/>
        <v>0.006374421133849801</v>
      </c>
      <c r="D22" s="512">
        <v>109.952</v>
      </c>
      <c r="E22" s="514">
        <f t="shared" si="0"/>
        <v>-0.5332417782305006</v>
      </c>
      <c r="F22" s="512">
        <v>875.7240000000003</v>
      </c>
      <c r="G22" s="514">
        <f t="shared" si="3"/>
        <v>0.010746497369241903</v>
      </c>
      <c r="H22" s="512">
        <v>1977.38</v>
      </c>
      <c r="I22" s="514">
        <f t="shared" si="1"/>
        <v>-0.5571291304655654</v>
      </c>
    </row>
    <row r="23" spans="1:9" s="515" customFormat="1" ht="18" customHeight="1">
      <c r="A23" s="511" t="s">
        <v>134</v>
      </c>
      <c r="B23" s="512">
        <v>42.992999999999995</v>
      </c>
      <c r="C23" s="513">
        <f t="shared" si="2"/>
        <v>0.005340026262302069</v>
      </c>
      <c r="D23" s="512">
        <v>64.14699999999999</v>
      </c>
      <c r="E23" s="514">
        <f t="shared" si="0"/>
        <v>-0.3297738008012845</v>
      </c>
      <c r="F23" s="512">
        <v>618.775</v>
      </c>
      <c r="G23" s="514">
        <f t="shared" si="3"/>
        <v>0.007593332956105641</v>
      </c>
      <c r="H23" s="512">
        <v>492.67300000000006</v>
      </c>
      <c r="I23" s="514">
        <f t="shared" si="1"/>
        <v>0.2559547610687005</v>
      </c>
    </row>
    <row r="24" spans="1:9" s="515" customFormat="1" ht="18" customHeight="1">
      <c r="A24" s="511" t="s">
        <v>120</v>
      </c>
      <c r="B24" s="512">
        <v>41.498000000000005</v>
      </c>
      <c r="C24" s="513">
        <f t="shared" si="2"/>
        <v>0.005154336981206506</v>
      </c>
      <c r="D24" s="512">
        <v>54.331</v>
      </c>
      <c r="E24" s="514">
        <f t="shared" si="0"/>
        <v>-0.2362003276214315</v>
      </c>
      <c r="F24" s="512">
        <v>447.567</v>
      </c>
      <c r="G24" s="514">
        <f t="shared" si="3"/>
        <v>0.005492344149594495</v>
      </c>
      <c r="H24" s="512">
        <v>497.2</v>
      </c>
      <c r="I24" s="514">
        <f t="shared" si="1"/>
        <v>-0.09982502011263072</v>
      </c>
    </row>
    <row r="25" spans="1:9" s="515" customFormat="1" ht="18" customHeight="1">
      <c r="A25" s="511" t="s">
        <v>127</v>
      </c>
      <c r="B25" s="512">
        <v>37.926</v>
      </c>
      <c r="C25" s="513">
        <f t="shared" si="2"/>
        <v>0.0047106700166089435</v>
      </c>
      <c r="D25" s="512">
        <v>47.401</v>
      </c>
      <c r="E25" s="514">
        <f t="shared" si="0"/>
        <v>-0.1998902976730449</v>
      </c>
      <c r="F25" s="512">
        <v>480.806</v>
      </c>
      <c r="G25" s="514">
        <f t="shared" si="3"/>
        <v>0.005900238447405485</v>
      </c>
      <c r="H25" s="512">
        <v>519.68</v>
      </c>
      <c r="I25" s="514">
        <f t="shared" si="1"/>
        <v>-0.07480372536945812</v>
      </c>
    </row>
    <row r="26" spans="1:9" s="515" customFormat="1" ht="18" customHeight="1">
      <c r="A26" s="511" t="s">
        <v>129</v>
      </c>
      <c r="B26" s="512">
        <v>33.277</v>
      </c>
      <c r="C26" s="513">
        <f t="shared" si="2"/>
        <v>0.0041332322454963825</v>
      </c>
      <c r="D26" s="512">
        <v>29.392999999999997</v>
      </c>
      <c r="E26" s="514">
        <f t="shared" si="0"/>
        <v>0.13214030551491862</v>
      </c>
      <c r="F26" s="512">
        <v>247.75</v>
      </c>
      <c r="G26" s="514">
        <f t="shared" si="3"/>
        <v>0.0030402783562283103</v>
      </c>
      <c r="H26" s="512">
        <v>269.686</v>
      </c>
      <c r="I26" s="514">
        <f t="shared" si="1"/>
        <v>-0.081339038733935</v>
      </c>
    </row>
    <row r="27" spans="1:9" s="515" customFormat="1" ht="18" customHeight="1">
      <c r="A27" s="511" t="s">
        <v>132</v>
      </c>
      <c r="B27" s="512">
        <v>30.396</v>
      </c>
      <c r="C27" s="513">
        <f t="shared" si="2"/>
        <v>0.003775392232896837</v>
      </c>
      <c r="D27" s="512">
        <v>73.26700000000001</v>
      </c>
      <c r="E27" s="514">
        <f t="shared" si="0"/>
        <v>-0.58513382559679</v>
      </c>
      <c r="F27" s="512">
        <v>574.275</v>
      </c>
      <c r="G27" s="514">
        <f t="shared" si="3"/>
        <v>0.007047248649941525</v>
      </c>
      <c r="H27" s="512">
        <v>593.0160000000001</v>
      </c>
      <c r="I27" s="514">
        <f t="shared" si="1"/>
        <v>-0.03160285725848899</v>
      </c>
    </row>
    <row r="28" spans="1:9" s="515" customFormat="1" ht="18" customHeight="1">
      <c r="A28" s="511" t="s">
        <v>128</v>
      </c>
      <c r="B28" s="512">
        <v>25.488</v>
      </c>
      <c r="C28" s="513">
        <f t="shared" si="2"/>
        <v>0.003165784880644643</v>
      </c>
      <c r="D28" s="512">
        <v>12.144</v>
      </c>
      <c r="E28" s="514">
        <f t="shared" si="0"/>
        <v>1.0988142292490117</v>
      </c>
      <c r="F28" s="512">
        <v>127.76400000000002</v>
      </c>
      <c r="G28" s="514">
        <f t="shared" si="3"/>
        <v>0.0015678632650056666</v>
      </c>
      <c r="H28" s="512">
        <v>121.15400000000002</v>
      </c>
      <c r="I28" s="514">
        <f t="shared" si="1"/>
        <v>0.05455866087789096</v>
      </c>
    </row>
    <row r="29" spans="1:9" s="515" customFormat="1" ht="18" customHeight="1">
      <c r="A29" s="511" t="s">
        <v>144</v>
      </c>
      <c r="B29" s="512">
        <v>24.422</v>
      </c>
      <c r="C29" s="513">
        <f t="shared" si="2"/>
        <v>0.003033380349776502</v>
      </c>
      <c r="D29" s="512">
        <v>27.483</v>
      </c>
      <c r="E29" s="514">
        <f t="shared" si="0"/>
        <v>-0.11137794272823198</v>
      </c>
      <c r="F29" s="512">
        <v>222.934</v>
      </c>
      <c r="G29" s="514">
        <f t="shared" si="3"/>
        <v>0.002735747386750362</v>
      </c>
      <c r="H29" s="512">
        <v>279.649</v>
      </c>
      <c r="I29" s="514">
        <f t="shared" si="1"/>
        <v>-0.20280780549903632</v>
      </c>
    </row>
    <row r="30" spans="1:9" s="515" customFormat="1" ht="18" customHeight="1">
      <c r="A30" s="511" t="s">
        <v>119</v>
      </c>
      <c r="B30" s="512">
        <v>22.525</v>
      </c>
      <c r="C30" s="513">
        <f t="shared" si="2"/>
        <v>0.0027977599041321636</v>
      </c>
      <c r="D30" s="512">
        <v>19.589</v>
      </c>
      <c r="E30" s="514">
        <f t="shared" si="0"/>
        <v>0.14988003471335953</v>
      </c>
      <c r="F30" s="512">
        <v>176.21100000000004</v>
      </c>
      <c r="G30" s="514">
        <f t="shared" si="3"/>
        <v>0.002162383408392924</v>
      </c>
      <c r="H30" s="512">
        <v>189.598</v>
      </c>
      <c r="I30" s="514">
        <f t="shared" si="1"/>
        <v>-0.07060728488697121</v>
      </c>
    </row>
    <row r="31" spans="1:9" s="515" customFormat="1" ht="18" customHeight="1">
      <c r="A31" s="511" t="s">
        <v>118</v>
      </c>
      <c r="B31" s="512">
        <v>20.62</v>
      </c>
      <c r="C31" s="513">
        <f t="shared" si="2"/>
        <v>0.00256114580347193</v>
      </c>
      <c r="D31" s="512">
        <v>31.355</v>
      </c>
      <c r="E31" s="514">
        <f t="shared" si="0"/>
        <v>-0.3423696380162653</v>
      </c>
      <c r="F31" s="512">
        <v>221.897</v>
      </c>
      <c r="G31" s="514">
        <f t="shared" si="3"/>
        <v>0.0027230217816831214</v>
      </c>
      <c r="H31" s="512">
        <v>308.431</v>
      </c>
      <c r="I31" s="514">
        <f t="shared" si="1"/>
        <v>-0.2805619409203355</v>
      </c>
    </row>
    <row r="32" spans="1:9" s="515" customFormat="1" ht="18" customHeight="1">
      <c r="A32" s="511" t="s">
        <v>117</v>
      </c>
      <c r="B32" s="512">
        <v>17.169</v>
      </c>
      <c r="C32" s="513">
        <f t="shared" si="2"/>
        <v>0.0021325078709897947</v>
      </c>
      <c r="D32" s="512">
        <v>43.167</v>
      </c>
      <c r="E32" s="514">
        <f t="shared" si="0"/>
        <v>-0.6022656195705052</v>
      </c>
      <c r="F32" s="512">
        <v>276.3380000000001</v>
      </c>
      <c r="G32" s="514">
        <f t="shared" si="3"/>
        <v>0.00339109764037707</v>
      </c>
      <c r="H32" s="512">
        <v>380.63</v>
      </c>
      <c r="I32" s="514">
        <f t="shared" si="1"/>
        <v>-0.27399837112156145</v>
      </c>
    </row>
    <row r="33" spans="1:9" s="515" customFormat="1" ht="18" customHeight="1">
      <c r="A33" s="511" t="s">
        <v>136</v>
      </c>
      <c r="B33" s="512">
        <v>16.712</v>
      </c>
      <c r="C33" s="513">
        <f t="shared" si="2"/>
        <v>0.0020757453282067356</v>
      </c>
      <c r="D33" s="512">
        <v>29.372999999999998</v>
      </c>
      <c r="E33" s="514">
        <f t="shared" si="0"/>
        <v>-0.4310421135056003</v>
      </c>
      <c r="F33" s="512">
        <v>196.395</v>
      </c>
      <c r="G33" s="514">
        <f t="shared" si="3"/>
        <v>0.0024100725238000364</v>
      </c>
      <c r="H33" s="512">
        <v>378.92</v>
      </c>
      <c r="I33" s="514">
        <f t="shared" si="1"/>
        <v>-0.48169798374327033</v>
      </c>
    </row>
    <row r="34" spans="1:9" s="515" customFormat="1" ht="18" customHeight="1" thickBot="1">
      <c r="A34" s="516" t="s">
        <v>146</v>
      </c>
      <c r="B34" s="517">
        <v>2312.9769999999994</v>
      </c>
      <c r="C34" s="518">
        <f t="shared" si="2"/>
        <v>0.28728764971275905</v>
      </c>
      <c r="D34" s="517">
        <v>2760.2779999999993</v>
      </c>
      <c r="E34" s="519">
        <f t="shared" si="0"/>
        <v>-0.16204925735741116</v>
      </c>
      <c r="F34" s="517">
        <v>21577.555000000153</v>
      </c>
      <c r="G34" s="519">
        <f t="shared" si="3"/>
        <v>0.2647902056380481</v>
      </c>
      <c r="H34" s="517">
        <v>22966.28200000008</v>
      </c>
      <c r="I34" s="519">
        <f t="shared" si="1"/>
        <v>-0.06046808098933565</v>
      </c>
    </row>
    <row r="35" ht="12.75" customHeight="1">
      <c r="A35" s="226" t="s">
        <v>155</v>
      </c>
    </row>
    <row r="36" ht="12" customHeight="1">
      <c r="A36" s="226" t="s">
        <v>156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35:I65536 E35:E65536 I3:I5 E3:E5">
    <cfRule type="cellIs" priority="1" dxfId="0" operator="lessThan" stopIfTrue="1">
      <formula>0</formula>
    </cfRule>
  </conditionalFormatting>
  <conditionalFormatting sqref="E6:E34 I6:I34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48" right="0.24" top="0.33" bottom="0.18" header="0.25" footer="0.1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Aeronautica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Estadisticos Boletin Octubre 2009</dc:title>
  <dc:subject/>
  <dc:creator>79575522</dc:creator>
  <cp:keywords/>
  <dc:description/>
  <cp:lastModifiedBy>79575522</cp:lastModifiedBy>
  <dcterms:created xsi:type="dcterms:W3CDTF">2009-12-03T15:15:56Z</dcterms:created>
  <dcterms:modified xsi:type="dcterms:W3CDTF">2009-12-03T15:20:35Z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AEVVZYF6TF2M-634-27</vt:lpwstr>
  </property>
  <property fmtid="{D5CDD505-2E9C-101B-9397-08002B2CF9AE}" pid="3" name="_dlc_DocIdItemGuid">
    <vt:lpwstr>3548d280-d443-4803-b03b-4c15319d0e26</vt:lpwstr>
  </property>
  <property fmtid="{D5CDD505-2E9C-101B-9397-08002B2CF9AE}" pid="4" name="_dlc_DocIdUrl">
    <vt:lpwstr>http://bog127/AAeronautica/Estadisticas/TAereo/EOperacionales/BolPubAnte/_layouts/DocIdRedir.aspx?ID=AEVVZYF6TF2M-634-27, AEVVZYF6TF2M-634-27</vt:lpwstr>
  </property>
  <property fmtid="{D5CDD505-2E9C-101B-9397-08002B2CF9AE}" pid="5" name="Clase">
    <vt:lpwstr>Origen-Destino AÑO 2009</vt:lpwstr>
  </property>
  <property fmtid="{D5CDD505-2E9C-101B-9397-08002B2CF9AE}" pid="6" name="Sesion">
    <vt:lpwstr>Boletines Mensuales Origen-Destino</vt:lpwstr>
  </property>
  <property fmtid="{D5CDD505-2E9C-101B-9397-08002B2CF9AE}" pid="7" name="Orden">
    <vt:lpwstr>79.0000000000000</vt:lpwstr>
  </property>
  <property fmtid="{D5CDD505-2E9C-101B-9397-08002B2CF9AE}" pid="8" name="TaskStatus">
    <vt:lpwstr/>
  </property>
  <property fmtid="{D5CDD505-2E9C-101B-9397-08002B2CF9AE}" pid="9" name="Vigencia">
    <vt:lpwstr>2009</vt:lpwstr>
  </property>
  <property fmtid="{D5CDD505-2E9C-101B-9397-08002B2CF9AE}" pid="10" name="Transporte aéreo">
    <vt:lpwstr>Transporte aéreo</vt:lpwstr>
  </property>
  <property fmtid="{D5CDD505-2E9C-101B-9397-08002B2CF9AE}" pid="11" name="Taxis aéreos">
    <vt:lpwstr>Origen - Destino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